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BR\Excel\"/>
    </mc:Choice>
  </mc:AlternateContent>
  <bookViews>
    <workbookView xWindow="0" yWindow="0" windowWidth="28800" windowHeight="12300" tabRatio="603"/>
  </bookViews>
  <sheets>
    <sheet name="c2a br" sheetId="1" r:id="rId1"/>
  </sheets>
  <definedNames>
    <definedName name="\P">'c2a br'!#REF!</definedName>
    <definedName name="ACADEMIC_SUPPOR">'c2a br'!$A$339</definedName>
    <definedName name="DASH">'c2a br'!#REF!</definedName>
    <definedName name="H_1">'c2a br'!$A$3:$M$11</definedName>
    <definedName name="INSTIT_SUPP">'c2a br'!$A$461</definedName>
    <definedName name="OPER_AND_MAINT">'c2a br'!#REF!</definedName>
    <definedName name="P_1">'c2a br'!$A$12:$M$580</definedName>
    <definedName name="_xlnm.Print_Area" localSheetId="0">'c2a br'!$A$1:$N$579</definedName>
    <definedName name="_xlnm.Print_Titles" localSheetId="0">'c2a br'!$1:$11</definedName>
    <definedName name="Print_Titles_MI" localSheetId="0">'c2a br'!$3:$11</definedName>
    <definedName name="PUBLIC_SERVICE">'c2a br'!$A$278</definedName>
    <definedName name="RESEARCH">'c2a br'!$A$171</definedName>
    <definedName name="STUDENT_SERV">'c2a br'!$A$409</definedName>
  </definedNames>
  <calcPr calcId="162913"/>
</workbook>
</file>

<file path=xl/calcChain.xml><?xml version="1.0" encoding="utf-8"?>
<calcChain xmlns="http://schemas.openxmlformats.org/spreadsheetml/2006/main">
  <c r="E254" i="1" l="1"/>
  <c r="C250" i="1"/>
  <c r="M254" i="1"/>
  <c r="K254" i="1"/>
  <c r="I254" i="1"/>
  <c r="G254" i="1"/>
  <c r="C252" i="1"/>
  <c r="C382" i="1"/>
  <c r="C536" i="1"/>
  <c r="M554" i="1"/>
  <c r="K554" i="1"/>
  <c r="I554" i="1"/>
  <c r="G554" i="1"/>
  <c r="E554" i="1"/>
  <c r="C554" i="1" s="1"/>
  <c r="C553" i="1"/>
  <c r="E542" i="1"/>
  <c r="C528" i="1"/>
  <c r="E503" i="1"/>
  <c r="C501" i="1"/>
  <c r="K503" i="1"/>
  <c r="E491" i="1"/>
  <c r="C486" i="1"/>
  <c r="G491" i="1"/>
  <c r="C491" i="1" s="1"/>
  <c r="E470" i="1"/>
  <c r="E477" i="1"/>
  <c r="E508" i="1"/>
  <c r="C497" i="1"/>
  <c r="C487" i="1"/>
  <c r="M491" i="1"/>
  <c r="K491" i="1"/>
  <c r="I491" i="1"/>
  <c r="C480" i="1"/>
  <c r="E450" i="1"/>
  <c r="C414" i="1"/>
  <c r="E329" i="1"/>
  <c r="C329" i="1" s="1"/>
  <c r="M329" i="1"/>
  <c r="K329" i="1"/>
  <c r="I329" i="1"/>
  <c r="G329" i="1"/>
  <c r="C328" i="1"/>
  <c r="M307" i="1"/>
  <c r="C307" i="1" s="1"/>
  <c r="K307" i="1"/>
  <c r="I307" i="1"/>
  <c r="G307" i="1"/>
  <c r="E307" i="1"/>
  <c r="C306" i="1"/>
  <c r="M236" i="1"/>
  <c r="K236" i="1"/>
  <c r="I236" i="1"/>
  <c r="G236" i="1"/>
  <c r="E236" i="1"/>
  <c r="C221" i="1"/>
  <c r="C235" i="1"/>
  <c r="C68" i="1"/>
  <c r="C36" i="1"/>
  <c r="C37" i="1"/>
  <c r="C38" i="1"/>
  <c r="C527" i="1"/>
  <c r="C485" i="1"/>
  <c r="C447" i="1"/>
  <c r="C374" i="1"/>
  <c r="C247" i="1"/>
  <c r="C260" i="1"/>
  <c r="C228" i="1"/>
  <c r="C223" i="1"/>
  <c r="M175" i="1"/>
  <c r="K175" i="1"/>
  <c r="I175" i="1"/>
  <c r="G175" i="1"/>
  <c r="E175" i="1"/>
  <c r="C119" i="1"/>
  <c r="C157" i="1"/>
  <c r="C15" i="1"/>
  <c r="C17" i="1"/>
  <c r="C20" i="1"/>
  <c r="C21" i="1"/>
  <c r="C22" i="1"/>
  <c r="C23" i="1"/>
  <c r="C24" i="1"/>
  <c r="C25" i="1"/>
  <c r="C26" i="1"/>
  <c r="C27" i="1"/>
  <c r="C28" i="1"/>
  <c r="C29" i="1"/>
  <c r="C30" i="1"/>
  <c r="E31" i="1"/>
  <c r="G31" i="1"/>
  <c r="I31" i="1"/>
  <c r="K31" i="1"/>
  <c r="C31" i="1" s="1"/>
  <c r="M31" i="1"/>
  <c r="C34" i="1"/>
  <c r="C35" i="1"/>
  <c r="E39" i="1"/>
  <c r="G39" i="1"/>
  <c r="I39" i="1"/>
  <c r="K39" i="1"/>
  <c r="M39" i="1"/>
  <c r="C42" i="1"/>
  <c r="C43" i="1"/>
  <c r="C44" i="1"/>
  <c r="C45" i="1"/>
  <c r="C46" i="1"/>
  <c r="C47" i="1"/>
  <c r="C48" i="1"/>
  <c r="C49" i="1"/>
  <c r="C50" i="1"/>
  <c r="C51" i="1"/>
  <c r="E52" i="1"/>
  <c r="G52" i="1"/>
  <c r="I52" i="1"/>
  <c r="K52" i="1"/>
  <c r="M52" i="1"/>
  <c r="C54" i="1"/>
  <c r="C57" i="1"/>
  <c r="C58" i="1"/>
  <c r="C59" i="1"/>
  <c r="E60" i="1"/>
  <c r="G60" i="1"/>
  <c r="I60" i="1"/>
  <c r="K60" i="1"/>
  <c r="M60" i="1"/>
  <c r="C62" i="1"/>
  <c r="C64" i="1"/>
  <c r="C67" i="1"/>
  <c r="C69" i="1"/>
  <c r="C72" i="1" s="1"/>
  <c r="C70" i="1"/>
  <c r="C71" i="1"/>
  <c r="E72" i="1"/>
  <c r="G72" i="1"/>
  <c r="I72" i="1"/>
  <c r="K72" i="1"/>
  <c r="M72" i="1"/>
  <c r="C75" i="1"/>
  <c r="C76" i="1"/>
  <c r="C77" i="1"/>
  <c r="C78" i="1"/>
  <c r="C79" i="1"/>
  <c r="C80" i="1"/>
  <c r="C81" i="1"/>
  <c r="C82" i="1"/>
  <c r="C83" i="1"/>
  <c r="C84" i="1"/>
  <c r="E85" i="1"/>
  <c r="C85" i="1" s="1"/>
  <c r="G85" i="1"/>
  <c r="I85" i="1"/>
  <c r="K85" i="1"/>
  <c r="M85" i="1"/>
  <c r="C87" i="1"/>
  <c r="C89" i="1"/>
  <c r="C91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E108" i="1"/>
  <c r="G108" i="1"/>
  <c r="I108" i="1"/>
  <c r="K108" i="1"/>
  <c r="M108" i="1"/>
  <c r="C111" i="1"/>
  <c r="C112" i="1"/>
  <c r="C113" i="1"/>
  <c r="C114" i="1"/>
  <c r="C115" i="1"/>
  <c r="C116" i="1"/>
  <c r="E117" i="1"/>
  <c r="C117" i="1" s="1"/>
  <c r="G117" i="1"/>
  <c r="I117" i="1"/>
  <c r="K117" i="1"/>
  <c r="M117" i="1"/>
  <c r="C121" i="1"/>
  <c r="C124" i="1"/>
  <c r="C125" i="1"/>
  <c r="C126" i="1"/>
  <c r="C127" i="1"/>
  <c r="C128" i="1"/>
  <c r="E129" i="1"/>
  <c r="G129" i="1"/>
  <c r="I129" i="1"/>
  <c r="K129" i="1"/>
  <c r="M129" i="1"/>
  <c r="C131" i="1"/>
  <c r="C134" i="1"/>
  <c r="C135" i="1"/>
  <c r="C136" i="1"/>
  <c r="C137" i="1"/>
  <c r="E138" i="1"/>
  <c r="C138" i="1" s="1"/>
  <c r="G138" i="1"/>
  <c r="I138" i="1"/>
  <c r="K138" i="1"/>
  <c r="M138" i="1"/>
  <c r="C141" i="1"/>
  <c r="C142" i="1"/>
  <c r="C143" i="1"/>
  <c r="C144" i="1"/>
  <c r="C145" i="1"/>
  <c r="C146" i="1"/>
  <c r="E147" i="1"/>
  <c r="G147" i="1"/>
  <c r="C147" i="1" s="1"/>
  <c r="I147" i="1"/>
  <c r="K147" i="1"/>
  <c r="M147" i="1"/>
  <c r="C150" i="1"/>
  <c r="E151" i="1"/>
  <c r="G151" i="1"/>
  <c r="C151" i="1" s="1"/>
  <c r="I151" i="1"/>
  <c r="K151" i="1"/>
  <c r="M151" i="1"/>
  <c r="C153" i="1"/>
  <c r="C155" i="1"/>
  <c r="C160" i="1"/>
  <c r="C161" i="1"/>
  <c r="C162" i="1"/>
  <c r="C163" i="1"/>
  <c r="C164" i="1"/>
  <c r="C165" i="1"/>
  <c r="C166" i="1"/>
  <c r="E167" i="1"/>
  <c r="G167" i="1"/>
  <c r="I167" i="1"/>
  <c r="I169" i="1" s="1"/>
  <c r="K167" i="1"/>
  <c r="M167" i="1"/>
  <c r="C173" i="1"/>
  <c r="C174" i="1"/>
  <c r="C178" i="1"/>
  <c r="C179" i="1"/>
  <c r="C180" i="1"/>
  <c r="C181" i="1"/>
  <c r="C182" i="1"/>
  <c r="C186" i="1" s="1"/>
  <c r="C183" i="1"/>
  <c r="C184" i="1"/>
  <c r="C185" i="1"/>
  <c r="E186" i="1"/>
  <c r="G186" i="1"/>
  <c r="I186" i="1"/>
  <c r="K186" i="1"/>
  <c r="M186" i="1"/>
  <c r="C188" i="1"/>
  <c r="C190" i="1"/>
  <c r="C192" i="1"/>
  <c r="C195" i="1"/>
  <c r="C196" i="1"/>
  <c r="C197" i="1"/>
  <c r="C198" i="1"/>
  <c r="C199" i="1"/>
  <c r="C200" i="1"/>
  <c r="C201" i="1"/>
  <c r="E202" i="1"/>
  <c r="G202" i="1"/>
  <c r="I202" i="1"/>
  <c r="C202" i="1" s="1"/>
  <c r="K202" i="1"/>
  <c r="M202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E217" i="1"/>
  <c r="C217" i="1" s="1"/>
  <c r="G217" i="1"/>
  <c r="I217" i="1"/>
  <c r="K217" i="1"/>
  <c r="M217" i="1"/>
  <c r="C220" i="1"/>
  <c r="C222" i="1"/>
  <c r="C224" i="1"/>
  <c r="C225" i="1"/>
  <c r="C226" i="1"/>
  <c r="C227" i="1"/>
  <c r="C229" i="1"/>
  <c r="C230" i="1"/>
  <c r="C231" i="1"/>
  <c r="E232" i="1"/>
  <c r="G232" i="1"/>
  <c r="I232" i="1"/>
  <c r="K232" i="1"/>
  <c r="M232" i="1"/>
  <c r="C239" i="1"/>
  <c r="C240" i="1"/>
  <c r="E241" i="1"/>
  <c r="C241" i="1" s="1"/>
  <c r="G241" i="1"/>
  <c r="I241" i="1"/>
  <c r="K241" i="1"/>
  <c r="M241" i="1"/>
  <c r="C243" i="1"/>
  <c r="C245" i="1"/>
  <c r="C251" i="1"/>
  <c r="C253" i="1"/>
  <c r="C257" i="1"/>
  <c r="C258" i="1"/>
  <c r="C259" i="1"/>
  <c r="C261" i="1"/>
  <c r="C262" i="1"/>
  <c r="C263" i="1"/>
  <c r="E264" i="1"/>
  <c r="C264" i="1" s="1"/>
  <c r="G264" i="1"/>
  <c r="I264" i="1"/>
  <c r="K264" i="1"/>
  <c r="M264" i="1"/>
  <c r="C267" i="1"/>
  <c r="C268" i="1"/>
  <c r="C269" i="1"/>
  <c r="C270" i="1"/>
  <c r="C271" i="1"/>
  <c r="C272" i="1"/>
  <c r="C273" i="1"/>
  <c r="E274" i="1"/>
  <c r="E276" i="1" s="1"/>
  <c r="G274" i="1"/>
  <c r="G276" i="1" s="1"/>
  <c r="I274" i="1"/>
  <c r="I276" i="1" s="1"/>
  <c r="K274" i="1"/>
  <c r="K276" i="1" s="1"/>
  <c r="M274" i="1"/>
  <c r="M276" i="1" s="1"/>
  <c r="C280" i="1"/>
  <c r="E281" i="1"/>
  <c r="C281" i="1" s="1"/>
  <c r="G281" i="1"/>
  <c r="I281" i="1"/>
  <c r="K281" i="1"/>
  <c r="K337" i="1" s="1"/>
  <c r="M281" i="1"/>
  <c r="C283" i="1"/>
  <c r="C285" i="1"/>
  <c r="C288" i="1"/>
  <c r="C291" i="1"/>
  <c r="C292" i="1"/>
  <c r="E292" i="1"/>
  <c r="G292" i="1"/>
  <c r="I292" i="1"/>
  <c r="I337" i="1" s="1"/>
  <c r="K292" i="1"/>
  <c r="M292" i="1"/>
  <c r="C294" i="1"/>
  <c r="C297" i="1"/>
  <c r="C298" i="1"/>
  <c r="C299" i="1"/>
  <c r="C300" i="1"/>
  <c r="E301" i="1"/>
  <c r="G301" i="1"/>
  <c r="C301" i="1" s="1"/>
  <c r="I301" i="1"/>
  <c r="K301" i="1"/>
  <c r="M301" i="1"/>
  <c r="C304" i="1"/>
  <c r="C305" i="1"/>
  <c r="C310" i="1"/>
  <c r="C311" i="1"/>
  <c r="E312" i="1"/>
  <c r="G312" i="1"/>
  <c r="C312" i="1" s="1"/>
  <c r="I312" i="1"/>
  <c r="K312" i="1"/>
  <c r="M312" i="1"/>
  <c r="C314" i="1"/>
  <c r="C316" i="1"/>
  <c r="C319" i="1"/>
  <c r="C322" i="1"/>
  <c r="E323" i="1"/>
  <c r="G323" i="1"/>
  <c r="C323" i="1" s="1"/>
  <c r="I323" i="1"/>
  <c r="K323" i="1"/>
  <c r="M323" i="1"/>
  <c r="C325" i="1"/>
  <c r="C332" i="1"/>
  <c r="C333" i="1"/>
  <c r="C334" i="1"/>
  <c r="E335" i="1"/>
  <c r="G335" i="1"/>
  <c r="C335" i="1" s="1"/>
  <c r="I335" i="1"/>
  <c r="K335" i="1"/>
  <c r="M335" i="1"/>
  <c r="M337" i="1" s="1"/>
  <c r="C341" i="1"/>
  <c r="C342" i="1" s="1"/>
  <c r="C345" i="1" s="1"/>
  <c r="E342" i="1"/>
  <c r="E345" i="1" s="1"/>
  <c r="E407" i="1" s="1"/>
  <c r="G342" i="1"/>
  <c r="G345" i="1"/>
  <c r="I342" i="1"/>
  <c r="I345" i="1"/>
  <c r="K342" i="1"/>
  <c r="K345" i="1" s="1"/>
  <c r="K407" i="1" s="1"/>
  <c r="M342" i="1"/>
  <c r="M345" i="1"/>
  <c r="C344" i="1"/>
  <c r="C348" i="1"/>
  <c r="C349" i="1"/>
  <c r="E350" i="1"/>
  <c r="G350" i="1"/>
  <c r="I350" i="1"/>
  <c r="C350" i="1" s="1"/>
  <c r="K350" i="1"/>
  <c r="M350" i="1"/>
  <c r="C352" i="1"/>
  <c r="C354" i="1"/>
  <c r="C356" i="1"/>
  <c r="C358" i="1"/>
  <c r="C360" i="1"/>
  <c r="C363" i="1"/>
  <c r="C364" i="1"/>
  <c r="C365" i="1"/>
  <c r="C366" i="1"/>
  <c r="C367" i="1"/>
  <c r="E368" i="1"/>
  <c r="G368" i="1"/>
  <c r="I368" i="1"/>
  <c r="I407" i="1" s="1"/>
  <c r="K368" i="1"/>
  <c r="M368" i="1"/>
  <c r="C370" i="1"/>
  <c r="C372" i="1"/>
  <c r="C376" i="1"/>
  <c r="C378" i="1"/>
  <c r="C380" i="1"/>
  <c r="C384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E405" i="1"/>
  <c r="G405" i="1"/>
  <c r="I405" i="1"/>
  <c r="K405" i="1"/>
  <c r="M405" i="1"/>
  <c r="C405" i="1" s="1"/>
  <c r="C410" i="1"/>
  <c r="C412" i="1"/>
  <c r="C416" i="1"/>
  <c r="C419" i="1"/>
  <c r="C420" i="1"/>
  <c r="C421" i="1"/>
  <c r="C422" i="1"/>
  <c r="C423" i="1"/>
  <c r="C424" i="1"/>
  <c r="E425" i="1"/>
  <c r="G425" i="1"/>
  <c r="I425" i="1"/>
  <c r="K425" i="1"/>
  <c r="K454" i="1" s="1"/>
  <c r="K459" i="1" s="1"/>
  <c r="M425" i="1"/>
  <c r="C427" i="1"/>
  <c r="C429" i="1"/>
  <c r="C431" i="1"/>
  <c r="C434" i="1"/>
  <c r="C437" i="1"/>
  <c r="C438" i="1"/>
  <c r="C439" i="1"/>
  <c r="C440" i="1"/>
  <c r="C441" i="1"/>
  <c r="C442" i="1"/>
  <c r="C443" i="1"/>
  <c r="C444" i="1"/>
  <c r="C445" i="1"/>
  <c r="C446" i="1"/>
  <c r="C448" i="1"/>
  <c r="G450" i="1"/>
  <c r="I450" i="1"/>
  <c r="C450" i="1" s="1"/>
  <c r="K450" i="1"/>
  <c r="M450" i="1"/>
  <c r="M454" i="1"/>
  <c r="M459" i="1" s="1"/>
  <c r="C452" i="1"/>
  <c r="C456" i="1"/>
  <c r="C457" i="1"/>
  <c r="C463" i="1"/>
  <c r="C464" i="1"/>
  <c r="C465" i="1"/>
  <c r="C466" i="1"/>
  <c r="C467" i="1"/>
  <c r="C468" i="1"/>
  <c r="C469" i="1"/>
  <c r="G470" i="1"/>
  <c r="C470" i="1" s="1"/>
  <c r="I470" i="1"/>
  <c r="K470" i="1"/>
  <c r="M470" i="1"/>
  <c r="M510" i="1" s="1"/>
  <c r="M519" i="1" s="1"/>
  <c r="C473" i="1"/>
  <c r="C474" i="1"/>
  <c r="C475" i="1"/>
  <c r="C476" i="1"/>
  <c r="G477" i="1"/>
  <c r="C477" i="1" s="1"/>
  <c r="I477" i="1"/>
  <c r="I510" i="1" s="1"/>
  <c r="I519" i="1" s="1"/>
  <c r="K477" i="1"/>
  <c r="M477" i="1"/>
  <c r="C481" i="1"/>
  <c r="C482" i="1"/>
  <c r="C483" i="1"/>
  <c r="C484" i="1"/>
  <c r="C488" i="1"/>
  <c r="C489" i="1"/>
  <c r="C490" i="1"/>
  <c r="C494" i="1"/>
  <c r="C495" i="1"/>
  <c r="C496" i="1"/>
  <c r="C498" i="1"/>
  <c r="C499" i="1"/>
  <c r="C500" i="1"/>
  <c r="C502" i="1"/>
  <c r="G503" i="1"/>
  <c r="I503" i="1"/>
  <c r="M503" i="1"/>
  <c r="C506" i="1"/>
  <c r="C507" i="1"/>
  <c r="G508" i="1"/>
  <c r="I508" i="1"/>
  <c r="C508" i="1" s="1"/>
  <c r="K508" i="1"/>
  <c r="K510" i="1" s="1"/>
  <c r="K519" i="1" s="1"/>
  <c r="M508" i="1"/>
  <c r="C512" i="1"/>
  <c r="C513" i="1"/>
  <c r="C514" i="1"/>
  <c r="C515" i="1"/>
  <c r="C516" i="1"/>
  <c r="C517" i="1"/>
  <c r="F519" i="1"/>
  <c r="H519" i="1"/>
  <c r="J519" i="1"/>
  <c r="C523" i="1"/>
  <c r="C524" i="1"/>
  <c r="C525" i="1"/>
  <c r="C526" i="1"/>
  <c r="C529" i="1"/>
  <c r="C530" i="1"/>
  <c r="C531" i="1"/>
  <c r="C532" i="1"/>
  <c r="C533" i="1"/>
  <c r="C534" i="1"/>
  <c r="C535" i="1"/>
  <c r="C537" i="1"/>
  <c r="C538" i="1"/>
  <c r="C539" i="1"/>
  <c r="C540" i="1"/>
  <c r="C541" i="1"/>
  <c r="G542" i="1"/>
  <c r="C542" i="1" s="1"/>
  <c r="I542" i="1"/>
  <c r="K542" i="1"/>
  <c r="K562" i="1" s="1"/>
  <c r="K567" i="1" s="1"/>
  <c r="M542" i="1"/>
  <c r="M562" i="1" s="1"/>
  <c r="M567" i="1" s="1"/>
  <c r="C545" i="1"/>
  <c r="C546" i="1"/>
  <c r="C547" i="1"/>
  <c r="C548" i="1"/>
  <c r="C549" i="1"/>
  <c r="E550" i="1"/>
  <c r="E562" i="1" s="1"/>
  <c r="G550" i="1"/>
  <c r="I550" i="1"/>
  <c r="K550" i="1"/>
  <c r="C550" i="1" s="1"/>
  <c r="M550" i="1"/>
  <c r="C557" i="1"/>
  <c r="E558" i="1"/>
  <c r="G558" i="1"/>
  <c r="G562" i="1" s="1"/>
  <c r="G567" i="1" s="1"/>
  <c r="I558" i="1"/>
  <c r="I562" i="1" s="1"/>
  <c r="I567" i="1" s="1"/>
  <c r="K558" i="1"/>
  <c r="M558" i="1"/>
  <c r="C560" i="1"/>
  <c r="C564" i="1"/>
  <c r="C565" i="1"/>
  <c r="C569" i="1"/>
  <c r="C574" i="1"/>
  <c r="C575" i="1"/>
  <c r="E577" i="1"/>
  <c r="G577" i="1"/>
  <c r="I577" i="1"/>
  <c r="K577" i="1"/>
  <c r="M577" i="1"/>
  <c r="C558" i="1"/>
  <c r="C577" i="1"/>
  <c r="E337" i="1"/>
  <c r="C337" i="1" s="1"/>
  <c r="G407" i="1"/>
  <c r="C167" i="1"/>
  <c r="M169" i="1"/>
  <c r="K169" i="1"/>
  <c r="C52" i="1"/>
  <c r="C39" i="1"/>
  <c r="C425" i="1"/>
  <c r="E454" i="1"/>
  <c r="C503" i="1"/>
  <c r="G337" i="1"/>
  <c r="C274" i="1"/>
  <c r="C232" i="1"/>
  <c r="G454" i="1"/>
  <c r="G459" i="1" s="1"/>
  <c r="C108" i="1"/>
  <c r="C60" i="1"/>
  <c r="C175" i="1"/>
  <c r="C236" i="1"/>
  <c r="E459" i="1"/>
  <c r="C129" i="1"/>
  <c r="C254" i="1"/>
  <c r="E510" i="1"/>
  <c r="K571" i="1" l="1"/>
  <c r="K579" i="1" s="1"/>
  <c r="K581" i="1" s="1"/>
  <c r="C562" i="1"/>
  <c r="E567" i="1"/>
  <c r="C567" i="1" s="1"/>
  <c r="C276" i="1"/>
  <c r="C407" i="1"/>
  <c r="C368" i="1"/>
  <c r="E169" i="1"/>
  <c r="G169" i="1"/>
  <c r="G510" i="1"/>
  <c r="G519" i="1" s="1"/>
  <c r="I454" i="1"/>
  <c r="E519" i="1"/>
  <c r="C519" i="1" s="1"/>
  <c r="M407" i="1"/>
  <c r="M571" i="1" s="1"/>
  <c r="M579" i="1" s="1"/>
  <c r="M581" i="1" s="1"/>
  <c r="I459" i="1" l="1"/>
  <c r="C454" i="1"/>
  <c r="G571" i="1"/>
  <c r="G579" i="1" s="1"/>
  <c r="G581" i="1" s="1"/>
  <c r="C510" i="1"/>
  <c r="E571" i="1"/>
  <c r="C169" i="1"/>
  <c r="I571" i="1" l="1"/>
  <c r="I579" i="1" s="1"/>
  <c r="I581" i="1" s="1"/>
  <c r="C459" i="1"/>
  <c r="E579" i="1"/>
  <c r="C571" i="1" l="1"/>
  <c r="E581" i="1"/>
  <c r="C579" i="1"/>
  <c r="C581" i="1" s="1"/>
</calcChain>
</file>

<file path=xl/sharedStrings.xml><?xml version="1.0" encoding="utf-8"?>
<sst xmlns="http://schemas.openxmlformats.org/spreadsheetml/2006/main" count="1098" uniqueCount="365">
  <si>
    <t>Related</t>
  </si>
  <si>
    <t>Supplies &amp;</t>
  </si>
  <si>
    <t>Total</t>
  </si>
  <si>
    <t>Wages</t>
  </si>
  <si>
    <t>Benefits</t>
  </si>
  <si>
    <t>Travel</t>
  </si>
  <si>
    <t>Expenses</t>
  </si>
  <si>
    <t>Equipment</t>
  </si>
  <si>
    <t xml:space="preserve"> Instruction--</t>
  </si>
  <si>
    <t/>
  </si>
  <si>
    <t xml:space="preserve"> </t>
  </si>
  <si>
    <t xml:space="preserve"> Research--</t>
  </si>
  <si>
    <t xml:space="preserve">   Academic programs abroad </t>
  </si>
  <si>
    <t xml:space="preserve">    Agricultural economics and agribusiness </t>
  </si>
  <si>
    <t xml:space="preserve">    Entomology</t>
  </si>
  <si>
    <t xml:space="preserve">    Experimental statistics </t>
  </si>
  <si>
    <t xml:space="preserve">    Interdisciplinary </t>
  </si>
  <si>
    <t xml:space="preserve">    Aerospace studies </t>
  </si>
  <si>
    <t xml:space="preserve">    Communication sciences and disorders</t>
  </si>
  <si>
    <t xml:space="preserve">    English </t>
  </si>
  <si>
    <t xml:space="preserve">    Foreign languages and literatures</t>
  </si>
  <si>
    <t xml:space="preserve">    French studies</t>
  </si>
  <si>
    <t xml:space="preserve">    Geography and anthropology</t>
  </si>
  <si>
    <t xml:space="preserve">    History </t>
  </si>
  <si>
    <t xml:space="preserve">    Mathematics</t>
  </si>
  <si>
    <t xml:space="preserve">    Military science</t>
  </si>
  <si>
    <t xml:space="preserve">    Political science </t>
  </si>
  <si>
    <t xml:space="preserve">    Psychology</t>
  </si>
  <si>
    <t xml:space="preserve">    Sociology </t>
  </si>
  <si>
    <t xml:space="preserve">    Biological sciences</t>
  </si>
  <si>
    <t xml:space="preserve">    Chemistry </t>
  </si>
  <si>
    <t xml:space="preserve">    Physics and astronomy </t>
  </si>
  <si>
    <t xml:space="preserve">    Accounting</t>
  </si>
  <si>
    <t xml:space="preserve">    Economics </t>
  </si>
  <si>
    <t xml:space="preserve">    Finance </t>
  </si>
  <si>
    <t xml:space="preserve">    Management</t>
  </si>
  <si>
    <t xml:space="preserve">    Marketing </t>
  </si>
  <si>
    <t xml:space="preserve">    Public administration</t>
  </si>
  <si>
    <t xml:space="preserve">    Oceanography and coastal sciences </t>
  </si>
  <si>
    <t xml:space="preserve">    Architecture</t>
  </si>
  <si>
    <t xml:space="preserve">    Landscape architecture</t>
  </si>
  <si>
    <t xml:space="preserve">    Chemical</t>
  </si>
  <si>
    <t xml:space="preserve">    Civil and environmental</t>
  </si>
  <si>
    <t xml:space="preserve">    Petroleum </t>
  </si>
  <si>
    <t xml:space="preserve">   Graduate school</t>
  </si>
  <si>
    <t xml:space="preserve">   Honors college </t>
  </si>
  <si>
    <t xml:space="preserve">   Mass communication </t>
  </si>
  <si>
    <t xml:space="preserve">    Bands</t>
  </si>
  <si>
    <t xml:space="preserve">   Summer session </t>
  </si>
  <si>
    <t xml:space="preserve">    Clinical sciences </t>
  </si>
  <si>
    <t xml:space="preserve">    Comparative biomedical sciences</t>
  </si>
  <si>
    <t xml:space="preserve">    Continuing education</t>
  </si>
  <si>
    <t xml:space="preserve">    Pathobiological sciences</t>
  </si>
  <si>
    <t xml:space="preserve">    Teaching hospital and clinics</t>
  </si>
  <si>
    <t xml:space="preserve">    History</t>
  </si>
  <si>
    <t xml:space="preserve">    Mathematics </t>
  </si>
  <si>
    <t xml:space="preserve">    Sociology</t>
  </si>
  <si>
    <t xml:space="preserve">    Chemistry</t>
  </si>
  <si>
    <t xml:space="preserve">    Interdisciplinary</t>
  </si>
  <si>
    <t xml:space="preserve">    Physics and astronomy</t>
  </si>
  <si>
    <t xml:space="preserve">    Wetlands biogeochemistry institute</t>
  </si>
  <si>
    <t xml:space="preserve">   Center for energy studies</t>
  </si>
  <si>
    <t xml:space="preserve">    Civil and environmental </t>
  </si>
  <si>
    <t xml:space="preserve">    Hazardous substance research center</t>
  </si>
  <si>
    <t xml:space="preserve">    Water resources </t>
  </si>
  <si>
    <t xml:space="preserve">    Council on research</t>
  </si>
  <si>
    <t xml:space="preserve">    Hurricane center</t>
  </si>
  <si>
    <t xml:space="preserve">    Comparative biomedical sciences </t>
  </si>
  <si>
    <t xml:space="preserve">   Mass communication</t>
  </si>
  <si>
    <t xml:space="preserve">    Middleton </t>
  </si>
  <si>
    <t xml:space="preserve">      Total libraries </t>
  </si>
  <si>
    <t xml:space="preserve">      Total museums </t>
  </si>
  <si>
    <t xml:space="preserve">    Administration</t>
  </si>
  <si>
    <t xml:space="preserve">    Agriculture </t>
  </si>
  <si>
    <t xml:space="preserve">    Education</t>
  </si>
  <si>
    <t xml:space="preserve">    Engineering </t>
  </si>
  <si>
    <t xml:space="preserve">    Honors college</t>
  </si>
  <si>
    <t xml:space="preserve">    Mass communication</t>
  </si>
  <si>
    <t xml:space="preserve">    Music and dramatic arts </t>
  </si>
  <si>
    <t xml:space="preserve">    Social work</t>
  </si>
  <si>
    <t xml:space="preserve">    University college</t>
  </si>
  <si>
    <t xml:space="preserve">    Veterinary medicine </t>
  </si>
  <si>
    <t xml:space="preserve">   Career planning and placement</t>
  </si>
  <si>
    <t xml:space="preserve">   International programs </t>
  </si>
  <si>
    <t xml:space="preserve">   International students </t>
  </si>
  <si>
    <t xml:space="preserve">   Office of dean of students </t>
  </si>
  <si>
    <t xml:space="preserve">   Student activities</t>
  </si>
  <si>
    <t xml:space="preserve">      Total executive management</t>
  </si>
  <si>
    <t xml:space="preserve">   Accounting services</t>
  </si>
  <si>
    <t xml:space="preserve">   Budget and planning</t>
  </si>
  <si>
    <t xml:space="preserve">   Miscellaneous expenses </t>
  </si>
  <si>
    <t xml:space="preserve">      Total fiscal operations </t>
  </si>
  <si>
    <t xml:space="preserve">   Membership in organizations</t>
  </si>
  <si>
    <t xml:space="preserve">   Human resource management</t>
  </si>
  <si>
    <t xml:space="preserve">   Staff senate </t>
  </si>
  <si>
    <t xml:space="preserve">   Veterinary medicine</t>
  </si>
  <si>
    <t xml:space="preserve">   Casualty insurance </t>
  </si>
  <si>
    <t xml:space="preserve">   Commencements</t>
  </si>
  <si>
    <t xml:space="preserve">      Total logistical services</t>
  </si>
  <si>
    <t xml:space="preserve">   Administration </t>
  </si>
  <si>
    <t xml:space="preserve">   Boiler room</t>
  </si>
  <si>
    <t xml:space="preserve">   Building operations</t>
  </si>
  <si>
    <t xml:space="preserve">   Campus police</t>
  </si>
  <si>
    <t xml:space="preserve">   Elevator maintenance </t>
  </si>
  <si>
    <t xml:space="preserve">   Environmental maintenance</t>
  </si>
  <si>
    <t xml:space="preserve">   Maintenance</t>
  </si>
  <si>
    <t xml:space="preserve">   Refuse collection</t>
  </si>
  <si>
    <t xml:space="preserve">   Telecommunication systems</t>
  </si>
  <si>
    <t xml:space="preserve">   Truck service</t>
  </si>
  <si>
    <t xml:space="preserve">      Total general operations</t>
  </si>
  <si>
    <t xml:space="preserve">      Total veterinary medicine-general operations</t>
  </si>
  <si>
    <t xml:space="preserve">   Property insurance </t>
  </si>
  <si>
    <t xml:space="preserve">   Scholarships and fellowships </t>
  </si>
  <si>
    <t xml:space="preserve">   Capital improvements </t>
  </si>
  <si>
    <t xml:space="preserve">    Communication studies</t>
  </si>
  <si>
    <t xml:space="preserve">    Biotechnology and molecular medicine</t>
  </si>
  <si>
    <t xml:space="preserve">   Academic center for student athletes</t>
  </si>
  <si>
    <t xml:space="preserve">      Total veterinary medicine</t>
  </si>
  <si>
    <t xml:space="preserve">        Total instruction</t>
  </si>
  <si>
    <t xml:space="preserve">      Total music and dramatic arts</t>
  </si>
  <si>
    <t xml:space="preserve">      Total engineering</t>
  </si>
  <si>
    <t xml:space="preserve">      Total continuing education</t>
  </si>
  <si>
    <t xml:space="preserve">      Total agriculture</t>
  </si>
  <si>
    <t xml:space="preserve">      Total research and economic development</t>
  </si>
  <si>
    <t xml:space="preserve">        Total research </t>
  </si>
  <si>
    <t xml:space="preserve">        Total public service </t>
  </si>
  <si>
    <t xml:space="preserve">    Art</t>
  </si>
  <si>
    <t xml:space="preserve">    Rural life </t>
  </si>
  <si>
    <t xml:space="preserve">        personnel development</t>
  </si>
  <si>
    <t xml:space="preserve">        Total academic support </t>
  </si>
  <si>
    <t xml:space="preserve">      Total social and cultural development</t>
  </si>
  <si>
    <t xml:space="preserve">        Total student services </t>
  </si>
  <si>
    <t xml:space="preserve">      Subtotal student services </t>
  </si>
  <si>
    <t xml:space="preserve">      Subtotal institutional support</t>
  </si>
  <si>
    <t xml:space="preserve">        Total institutional support</t>
  </si>
  <si>
    <t xml:space="preserve">       Less allocation to Agricultural Center</t>
  </si>
  <si>
    <t xml:space="preserve">       Less allocation to Law Center </t>
  </si>
  <si>
    <t xml:space="preserve">       Less allocation to Pennington</t>
  </si>
  <si>
    <t xml:space="preserve">        Total operation and maintenance of plant </t>
  </si>
  <si>
    <t xml:space="preserve">       Less allocation to Law Center</t>
  </si>
  <si>
    <t xml:space="preserve">    Renewable natural resources</t>
  </si>
  <si>
    <t xml:space="preserve">    Interior design</t>
  </si>
  <si>
    <t xml:space="preserve">    MBA programs</t>
  </si>
  <si>
    <t xml:space="preserve">      Total coast and environment</t>
  </si>
  <si>
    <t xml:space="preserve">    Art and design</t>
  </si>
  <si>
    <t xml:space="preserve">   Telecommunications</t>
  </si>
  <si>
    <t xml:space="preserve">    Information systems and decision sciences (ISDS)</t>
  </si>
  <si>
    <t xml:space="preserve">   Center for computation and technology (CCT)</t>
  </si>
  <si>
    <t xml:space="preserve">    Fire and emergency training institute (FETI)</t>
  </si>
  <si>
    <t xml:space="preserve">    Information systems and decision sciences (ISDS) </t>
  </si>
  <si>
    <t xml:space="preserve">   Center for advanced microstructures and devices (CAMD)</t>
  </si>
  <si>
    <t xml:space="preserve">       Less allocation to Auxiliaries</t>
  </si>
  <si>
    <t xml:space="preserve"> Operation and maintenance of plant--</t>
  </si>
  <si>
    <t xml:space="preserve">      Subtotal operation and maintenance of plant </t>
  </si>
  <si>
    <t>Educational and general:</t>
  </si>
  <si>
    <t xml:space="preserve">   Gordon A. Cain center</t>
  </si>
  <si>
    <t xml:space="preserve"> Public service--</t>
  </si>
  <si>
    <t xml:space="preserve">  Academic support--</t>
  </si>
  <si>
    <t xml:space="preserve"> Student services--</t>
  </si>
  <si>
    <t xml:space="preserve"> Institutional support--</t>
  </si>
  <si>
    <t xml:space="preserve">   Agriculture-</t>
  </si>
  <si>
    <t xml:space="preserve">   Art and design-</t>
  </si>
  <si>
    <t xml:space="preserve">   Coast and environment-</t>
  </si>
  <si>
    <t xml:space="preserve">   Continuing education-</t>
  </si>
  <si>
    <t xml:space="preserve">   Engineering-</t>
  </si>
  <si>
    <t xml:space="preserve">   Music and dramatic arts-</t>
  </si>
  <si>
    <t xml:space="preserve">   Veterinary medicine-</t>
  </si>
  <si>
    <t xml:space="preserve">   Research and economic development-</t>
  </si>
  <si>
    <t xml:space="preserve">   Libraries-</t>
  </si>
  <si>
    <t xml:space="preserve">   Museums-</t>
  </si>
  <si>
    <t xml:space="preserve">   Academic administration and personnel development-</t>
  </si>
  <si>
    <t xml:space="preserve">  Counseling and career guidance-</t>
  </si>
  <si>
    <t xml:space="preserve">  Social and cultural development-</t>
  </si>
  <si>
    <t xml:space="preserve">  Executive management-</t>
  </si>
  <si>
    <t xml:space="preserve">  Fiscal operations-</t>
  </si>
  <si>
    <t xml:space="preserve">  General administrative services-</t>
  </si>
  <si>
    <t xml:space="preserve">  Logistical services-</t>
  </si>
  <si>
    <t xml:space="preserve">  General operations-</t>
  </si>
  <si>
    <t xml:space="preserve">   Veterinary medicine general operations-</t>
  </si>
  <si>
    <t xml:space="preserve">   Electricity, gas, water, and sewer</t>
  </si>
  <si>
    <t xml:space="preserve">   Student computer labs</t>
  </si>
  <si>
    <t xml:space="preserve">   International cultural center</t>
  </si>
  <si>
    <t xml:space="preserve">  Nonmandatory transfers for-</t>
  </si>
  <si>
    <t xml:space="preserve">        Total transfers</t>
  </si>
  <si>
    <t xml:space="preserve">          Total expenditures and transfers</t>
  </si>
  <si>
    <t xml:space="preserve">     Less allocation to Agricultural Center</t>
  </si>
  <si>
    <t xml:space="preserve">    Human resource education and workforce development</t>
  </si>
  <si>
    <t xml:space="preserve">    English</t>
  </si>
  <si>
    <t xml:space="preserve">    Theatre</t>
  </si>
  <si>
    <t xml:space="preserve">     Subtotal libraries</t>
  </si>
  <si>
    <t xml:space="preserve">       Less allocation to Veterinary Medicine</t>
  </si>
  <si>
    <t xml:space="preserve">       Less allocation to Veterinary medicine </t>
  </si>
  <si>
    <t xml:space="preserve">    Music</t>
  </si>
  <si>
    <t xml:space="preserve">    Louisiana transportation research center</t>
  </si>
  <si>
    <t xml:space="preserve">    Diagnostic laboratory</t>
  </si>
  <si>
    <t xml:space="preserve">   Information technology services</t>
  </si>
  <si>
    <t xml:space="preserve">   Network, infrastructure, and research enablement</t>
  </si>
  <si>
    <t xml:space="preserve">    Office of research</t>
  </si>
  <si>
    <t xml:space="preserve">          Total educational and general expenditures</t>
  </si>
  <si>
    <t xml:space="preserve">      Total academic administration and </t>
  </si>
  <si>
    <t xml:space="preserve">     Coastal ecology institute </t>
  </si>
  <si>
    <t xml:space="preserve">     Coastal studies institute </t>
  </si>
  <si>
    <t xml:space="preserve">    Graduate school</t>
  </si>
  <si>
    <t>Current Unrestricted Fund Expenditures</t>
  </si>
  <si>
    <t>ANALYSIS C-2A</t>
  </si>
  <si>
    <t xml:space="preserve">     Environmental sciences</t>
  </si>
  <si>
    <t xml:space="preserve">    Environmental sciences</t>
  </si>
  <si>
    <t xml:space="preserve">   Communication across the curriculum</t>
  </si>
  <si>
    <t xml:space="preserve">    Pre-college programs</t>
  </si>
  <si>
    <t xml:space="preserve">    Personal enrichment</t>
  </si>
  <si>
    <t xml:space="preserve">  Continuing education</t>
  </si>
  <si>
    <t xml:space="preserve">  Office of assessment and evaluation </t>
  </si>
  <si>
    <t xml:space="preserve">   Campus life</t>
  </si>
  <si>
    <t xml:space="preserve">   Business-</t>
  </si>
  <si>
    <t xml:space="preserve">      Total business </t>
  </si>
  <si>
    <t xml:space="preserve">    Museum of natural science</t>
  </si>
  <si>
    <t xml:space="preserve">     Interdisciplinary </t>
  </si>
  <si>
    <t xml:space="preserve">     Oceanography and coastal sciences </t>
  </si>
  <si>
    <t xml:space="preserve">     Wetlands biogeochemistry institute</t>
  </si>
  <si>
    <t xml:space="preserve">       Total coast and environment</t>
  </si>
  <si>
    <t xml:space="preserve">   Life course and aging center</t>
  </si>
  <si>
    <t xml:space="preserve">   Center for community engagement, learning, and leadership </t>
  </si>
  <si>
    <t xml:space="preserve">   Center for academic success</t>
  </si>
  <si>
    <t xml:space="preserve">   Miscellaneous expenses</t>
  </si>
  <si>
    <t xml:space="preserve">    Research and service division</t>
  </si>
  <si>
    <t xml:space="preserve">  Undergraduate admissions and student aid</t>
  </si>
  <si>
    <t xml:space="preserve">  Veterinary medicine allocation from LSU</t>
  </si>
  <si>
    <t xml:space="preserve">      Total art and design </t>
  </si>
  <si>
    <t xml:space="preserve">   Humanities and social sciences-</t>
  </si>
  <si>
    <t xml:space="preserve">      Total humanities and social sciences</t>
  </si>
  <si>
    <t xml:space="preserve">   Intersession</t>
  </si>
  <si>
    <t xml:space="preserve">   Science-</t>
  </si>
  <si>
    <t xml:space="preserve">      Total science </t>
  </si>
  <si>
    <t xml:space="preserve">   Strategic initiatives</t>
  </si>
  <si>
    <t xml:space="preserve">       Total art and design</t>
  </si>
  <si>
    <t xml:space="preserve">    Economics</t>
  </si>
  <si>
    <t xml:space="preserve">      Total science</t>
  </si>
  <si>
    <t xml:space="preserve">    Humanities and social sciences</t>
  </si>
  <si>
    <t xml:space="preserve">    Science</t>
  </si>
  <si>
    <t xml:space="preserve">  Records and registration</t>
  </si>
  <si>
    <t xml:space="preserve">    Business </t>
  </si>
  <si>
    <t xml:space="preserve">    Kinesiology</t>
  </si>
  <si>
    <t xml:space="preserve">   LSU Press</t>
  </si>
  <si>
    <t xml:space="preserve">       Less allocation to University Departments</t>
  </si>
  <si>
    <t xml:space="preserve">   Environmental health and safety</t>
  </si>
  <si>
    <t xml:space="preserve">   Risk management</t>
  </si>
  <si>
    <t xml:space="preserve">   Other</t>
  </si>
  <si>
    <t xml:space="preserve">   Stephenson national center for security research and training -</t>
  </si>
  <si>
    <t xml:space="preserve">    Stephenson national center for security research and training </t>
  </si>
  <si>
    <t xml:space="preserve">   Louisiana sea grant</t>
  </si>
  <si>
    <t xml:space="preserve">    Biological and agricultural</t>
  </si>
  <si>
    <t xml:space="preserve">    Construction management</t>
  </si>
  <si>
    <t xml:space="preserve">    Electrical and computer science</t>
  </si>
  <si>
    <t xml:space="preserve">    Mechanical and industrial</t>
  </si>
  <si>
    <t xml:space="preserve">   Human sciences and education- </t>
  </si>
  <si>
    <t xml:space="preserve">    Library and information science</t>
  </si>
  <si>
    <t xml:space="preserve">      Total human sciences and education</t>
  </si>
  <si>
    <t xml:space="preserve">      Total Stephenson national center for security research and training</t>
  </si>
  <si>
    <t xml:space="preserve">     Coastal fisheries institute</t>
  </si>
  <si>
    <t xml:space="preserve">    Engineering services</t>
  </si>
  <si>
    <t xml:space="preserve">   Human sciences and education-</t>
  </si>
  <si>
    <t xml:space="preserve">   LSU press </t>
  </si>
  <si>
    <t xml:space="preserve">    Human sciences and education</t>
  </si>
  <si>
    <t xml:space="preserve">   Planning design and construction</t>
  </si>
  <si>
    <t xml:space="preserve">   Student government </t>
  </si>
  <si>
    <t xml:space="preserve">    Coastal studies</t>
  </si>
  <si>
    <t xml:space="preserve">   Shared instrument facility</t>
  </si>
  <si>
    <t xml:space="preserve">   Academic affairs</t>
  </si>
  <si>
    <t xml:space="preserve">    Agricultural and extension education and evaluation</t>
  </si>
  <si>
    <t xml:space="preserve">    Nutrition and food science</t>
  </si>
  <si>
    <t xml:space="preserve">    Textiles, apparel design and merchandising</t>
  </si>
  <si>
    <t xml:space="preserve">    Digital media arts and engineering</t>
  </si>
  <si>
    <t xml:space="preserve">    Marketing</t>
  </si>
  <si>
    <t xml:space="preserve">  Humanities and social sciences student recruitment</t>
  </si>
  <si>
    <t xml:space="preserve">   Computer charges</t>
  </si>
  <si>
    <t xml:space="preserve">    Finance</t>
  </si>
  <si>
    <t xml:space="preserve">    Political science</t>
  </si>
  <si>
    <t xml:space="preserve">    Teaching hospital</t>
  </si>
  <si>
    <t xml:space="preserve">   Community university partnerships</t>
  </si>
  <si>
    <t xml:space="preserve">   Board of supervisors</t>
  </si>
  <si>
    <t xml:space="preserve">   Procurement and property management</t>
  </si>
  <si>
    <t xml:space="preserve">   Diversity</t>
  </si>
  <si>
    <t xml:space="preserve">    Total general administrative services </t>
  </si>
  <si>
    <t xml:space="preserve">Salaries &amp; </t>
  </si>
  <si>
    <t xml:space="preserve">    Animal sciences</t>
  </si>
  <si>
    <t xml:space="preserve">    Plant pathology and crop physiology</t>
  </si>
  <si>
    <t xml:space="preserve">    Plant, environmental and soil sciences</t>
  </si>
  <si>
    <t xml:space="preserve">    Public administration institute</t>
  </si>
  <si>
    <t xml:space="preserve">    Institute for entrepreneurial education</t>
  </si>
  <si>
    <t xml:space="preserve">    Philosophy and religious studies</t>
  </si>
  <si>
    <t xml:space="preserve">    Geology and geophysics</t>
  </si>
  <si>
    <t xml:space="preserve">   Law Center-</t>
  </si>
  <si>
    <t xml:space="preserve">    Center for continuing professional education</t>
  </si>
  <si>
    <t xml:space="preserve">    Center for energy law</t>
  </si>
  <si>
    <t xml:space="preserve">    Instruction</t>
  </si>
  <si>
    <t xml:space="preserve">    Louisiana law review</t>
  </si>
  <si>
    <t xml:space="preserve">    Summer session</t>
  </si>
  <si>
    <t xml:space="preserve">      Total law center</t>
  </si>
  <si>
    <t xml:space="preserve">    Laboratory animal medicine</t>
  </si>
  <si>
    <t xml:space="preserve">    Professional development</t>
  </si>
  <si>
    <t xml:space="preserve">    Distance learning</t>
  </si>
  <si>
    <t xml:space="preserve">    Highway safety research group</t>
  </si>
  <si>
    <t xml:space="preserve">    Center of civil law studies</t>
  </si>
  <si>
    <t xml:space="preserve">    Legal research</t>
  </si>
  <si>
    <t xml:space="preserve">    Equine health studies program</t>
  </si>
  <si>
    <t xml:space="preserve">    Mineral law institute</t>
  </si>
  <si>
    <t xml:space="preserve">    Public interest law program</t>
  </si>
  <si>
    <t xml:space="preserve">    Law center</t>
  </si>
  <si>
    <t xml:space="preserve">    Field support services</t>
  </si>
  <si>
    <t xml:space="preserve">  Law center-</t>
  </si>
  <si>
    <t xml:space="preserve">   Admissions</t>
  </si>
  <si>
    <t xml:space="preserve">   Career services</t>
  </si>
  <si>
    <t xml:space="preserve">   International programs</t>
  </si>
  <si>
    <t xml:space="preserve">   Law center allocation from LSU</t>
  </si>
  <si>
    <t xml:space="preserve">   Student records</t>
  </si>
  <si>
    <t xml:space="preserve">   Student advocacy and accountability</t>
  </si>
  <si>
    <t xml:space="preserve">   Disability services </t>
  </si>
  <si>
    <t xml:space="preserve">   Multicultural programs</t>
  </si>
  <si>
    <t xml:space="preserve">   Women's center</t>
  </si>
  <si>
    <t xml:space="preserve">   College work study programs</t>
  </si>
  <si>
    <t xml:space="preserve">   Administration</t>
  </si>
  <si>
    <t xml:space="preserve">   Diploma and commencement </t>
  </si>
  <si>
    <t xml:space="preserve">   Alumni affairs</t>
  </si>
  <si>
    <t xml:space="preserve">   Official functions</t>
  </si>
  <si>
    <t xml:space="preserve">   Allocation from LSU</t>
  </si>
  <si>
    <t xml:space="preserve">   Vice President for research and economic development</t>
  </si>
  <si>
    <t xml:space="preserve">   Vice President for strategic initiatives</t>
  </si>
  <si>
    <t xml:space="preserve">   Executive Vice President and Provost</t>
  </si>
  <si>
    <t xml:space="preserve">   President</t>
  </si>
  <si>
    <t xml:space="preserve">   Vice President for finance and administration</t>
  </si>
  <si>
    <t xml:space="preserve">   Vice President for strategic communications </t>
  </si>
  <si>
    <t xml:space="preserve">   Law center-</t>
  </si>
  <si>
    <t xml:space="preserve">    Alterations and repairs</t>
  </si>
  <si>
    <t xml:space="preserve">    Building operations</t>
  </si>
  <si>
    <t xml:space="preserve">    Police security</t>
  </si>
  <si>
    <t xml:space="preserve">    Property insurance</t>
  </si>
  <si>
    <t xml:space="preserve">    Utilities</t>
  </si>
  <si>
    <t xml:space="preserve">    Building operations and maintenance</t>
  </si>
  <si>
    <t xml:space="preserve">   Fire, security and generators</t>
  </si>
  <si>
    <t xml:space="preserve">   Landscape services</t>
  </si>
  <si>
    <t xml:space="preserve">   Energy efficiency service</t>
  </si>
  <si>
    <t xml:space="preserve">   Risk Management</t>
  </si>
  <si>
    <t xml:space="preserve">   University college</t>
  </si>
  <si>
    <t xml:space="preserve">   Institutional effectiveness</t>
  </si>
  <si>
    <t xml:space="preserve">   Vice president for student affairs</t>
  </si>
  <si>
    <t xml:space="preserve">   Student success</t>
  </si>
  <si>
    <t xml:space="preserve">   Worker's compensation</t>
  </si>
  <si>
    <t xml:space="preserve">   Customer service center</t>
  </si>
  <si>
    <t>For the year ended June 30, 2019</t>
  </si>
  <si>
    <t xml:space="preserve">      Total human science and education</t>
  </si>
  <si>
    <t xml:space="preserve">   Human sciences and education</t>
  </si>
  <si>
    <t xml:space="preserve">    Civil and environmental engineering</t>
  </si>
  <si>
    <t xml:space="preserve">    Leadership and human resource development</t>
  </si>
  <si>
    <t xml:space="preserve">   Stephenson National Center for Security Research and Training- </t>
  </si>
  <si>
    <t xml:space="preserve">    Law enforcement online</t>
  </si>
  <si>
    <t xml:space="preserve">      Total SNCSRT </t>
  </si>
  <si>
    <t xml:space="preserve">  Enrollment management</t>
  </si>
  <si>
    <t xml:space="preserve">  Engineering</t>
  </si>
  <si>
    <t xml:space="preserve">   Central Support</t>
  </si>
  <si>
    <t xml:space="preserve">   Office of assessment and evaluation</t>
  </si>
  <si>
    <t xml:space="preserve">   System services</t>
  </si>
  <si>
    <t xml:space="preserve">   South campus operations-</t>
  </si>
  <si>
    <t xml:space="preserve">      Total south campus operations</t>
  </si>
  <si>
    <t xml:space="preserve">   Moving of university departments</t>
  </si>
  <si>
    <t xml:space="preserve">    Health disparities initiative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</si>
</sst>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8"/>
      <name val="Courier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sz val="9"/>
      <color indexed="20"/>
      <name val="Arial"/>
      <family val="2"/>
    </font>
    <font>
      <sz val="8"/>
      <name val="Courier"/>
      <family val="3"/>
    </font>
    <font>
      <sz val="9"/>
      <name val="Bodoni MT"/>
      <family val="1"/>
    </font>
    <font>
      <sz val="10"/>
      <name val="Bodoni MT"/>
      <family val="1"/>
    </font>
    <font>
      <sz val="10"/>
      <name val="Goudy Old Style"/>
      <family val="1"/>
    </font>
    <font>
      <b/>
      <sz val="12"/>
      <color rgb="FF461D7C"/>
      <name val="Goud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8"/>
      </bottom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5" fillId="0" borderId="0"/>
  </cellStyleXfs>
  <cellXfs count="53">
    <xf numFmtId="37" fontId="0" fillId="0" borderId="0" xfId="0"/>
    <xf numFmtId="164" fontId="2" fillId="0" borderId="0" xfId="1" applyNumberFormat="1" applyFont="1" applyAlignment="1" applyProtection="1">
      <alignment vertical="center"/>
    </xf>
    <xf numFmtId="164" fontId="2" fillId="0" borderId="0" xfId="1" applyNumberFormat="1" applyFont="1" applyAlignment="1">
      <alignment vertical="center"/>
    </xf>
    <xf numFmtId="164" fontId="3" fillId="2" borderId="0" xfId="1" applyNumberFormat="1" applyFont="1" applyFill="1" applyAlignment="1">
      <alignment vertical="center"/>
    </xf>
    <xf numFmtId="164" fontId="4" fillId="2" borderId="0" xfId="1" applyNumberFormat="1" applyFont="1" applyFill="1" applyAlignment="1">
      <alignment vertical="center"/>
    </xf>
    <xf numFmtId="164" fontId="2" fillId="0" borderId="0" xfId="1" applyNumberFormat="1" applyFont="1" applyFill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37" fontId="5" fillId="0" borderId="0" xfId="3"/>
    <xf numFmtId="164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3" applyFont="1" applyFill="1" applyBorder="1" applyAlignment="1">
      <alignment vertical="center"/>
    </xf>
    <xf numFmtId="164" fontId="4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Alignment="1">
      <alignment vertical="center"/>
    </xf>
    <xf numFmtId="164" fontId="3" fillId="0" borderId="0" xfId="1" applyNumberFormat="1" applyFont="1" applyFill="1" applyAlignment="1" applyProtection="1">
      <alignment vertical="center"/>
    </xf>
    <xf numFmtId="164" fontId="4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Alignment="1" applyProtection="1">
      <alignment vertical="center"/>
    </xf>
    <xf numFmtId="164" fontId="7" fillId="0" borderId="0" xfId="1" applyNumberFormat="1" applyFont="1" applyAlignment="1" applyProtection="1">
      <alignment vertical="center"/>
    </xf>
    <xf numFmtId="164" fontId="8" fillId="0" borderId="0" xfId="1" applyNumberFormat="1" applyFont="1" applyAlignment="1" applyProtection="1">
      <alignment vertical="center"/>
    </xf>
    <xf numFmtId="164" fontId="8" fillId="0" borderId="0" xfId="1" applyNumberFormat="1" applyFont="1" applyFill="1" applyAlignment="1" applyProtection="1">
      <alignment vertical="center"/>
    </xf>
    <xf numFmtId="164" fontId="8" fillId="0" borderId="0" xfId="1" quotePrefix="1" applyNumberFormat="1" applyFont="1" applyFill="1" applyAlignment="1" applyProtection="1">
      <alignment vertical="center"/>
    </xf>
    <xf numFmtId="42" fontId="8" fillId="0" borderId="1" xfId="2" applyNumberFormat="1" applyFont="1" applyFill="1" applyBorder="1" applyAlignment="1" applyProtection="1">
      <alignment vertical="center"/>
    </xf>
    <xf numFmtId="165" fontId="8" fillId="0" borderId="1" xfId="2" applyNumberFormat="1" applyFont="1" applyFill="1" applyBorder="1" applyAlignment="1" applyProtection="1">
      <alignment vertical="center"/>
    </xf>
    <xf numFmtId="164" fontId="8" fillId="0" borderId="0" xfId="1" applyNumberFormat="1" applyFont="1" applyFill="1" applyAlignment="1" applyProtection="1">
      <alignment horizontal="right" vertical="center"/>
    </xf>
    <xf numFmtId="164" fontId="8" fillId="0" borderId="1" xfId="1" applyNumberFormat="1" applyFont="1" applyFill="1" applyBorder="1" applyAlignment="1" applyProtection="1">
      <alignment vertical="center"/>
    </xf>
    <xf numFmtId="164" fontId="8" fillId="0" borderId="1" xfId="1" applyNumberFormat="1" applyFont="1" applyFill="1" applyBorder="1" applyAlignment="1" applyProtection="1">
      <alignment horizontal="right" vertical="center"/>
    </xf>
    <xf numFmtId="164" fontId="8" fillId="0" borderId="2" xfId="1" applyNumberFormat="1" applyFont="1" applyFill="1" applyBorder="1" applyAlignment="1" applyProtection="1">
      <alignment vertical="center"/>
    </xf>
    <xf numFmtId="164" fontId="8" fillId="0" borderId="0" xfId="1" applyNumberFormat="1" applyFont="1" applyFill="1" applyAlignment="1">
      <alignment vertical="center"/>
    </xf>
    <xf numFmtId="164" fontId="8" fillId="0" borderId="0" xfId="1" applyNumberFormat="1" applyFont="1" applyFill="1" applyBorder="1" applyAlignment="1" applyProtection="1">
      <alignment vertical="center"/>
    </xf>
    <xf numFmtId="164" fontId="8" fillId="0" borderId="5" xfId="1" applyNumberFormat="1" applyFont="1" applyFill="1" applyBorder="1" applyAlignment="1" applyProtection="1">
      <alignment vertical="center"/>
    </xf>
    <xf numFmtId="164" fontId="8" fillId="0" borderId="0" xfId="1" applyNumberFormat="1" applyFont="1" applyFill="1" applyBorder="1" applyAlignment="1" applyProtection="1">
      <alignment horizontal="right" vertical="center"/>
    </xf>
    <xf numFmtId="164" fontId="8" fillId="0" borderId="0" xfId="1" applyNumberFormat="1" applyFont="1" applyFill="1" applyAlignment="1" applyProtection="1">
      <alignment horizontal="left" vertical="center"/>
    </xf>
    <xf numFmtId="165" fontId="8" fillId="0" borderId="3" xfId="2" applyNumberFormat="1" applyFont="1" applyFill="1" applyBorder="1" applyAlignment="1" applyProtection="1">
      <alignment vertical="center"/>
    </xf>
    <xf numFmtId="164" fontId="8" fillId="0" borderId="0" xfId="1" applyNumberFormat="1" applyFont="1" applyAlignment="1" applyProtection="1">
      <alignment horizontal="center" vertical="center"/>
    </xf>
    <xf numFmtId="164" fontId="8" fillId="0" borderId="1" xfId="1" applyNumberFormat="1" applyFont="1" applyBorder="1" applyAlignment="1" applyProtection="1">
      <alignment horizontal="center" vertical="center"/>
    </xf>
    <xf numFmtId="164" fontId="8" fillId="0" borderId="0" xfId="1" applyNumberFormat="1" applyFont="1" applyBorder="1" applyAlignment="1" applyProtection="1">
      <alignment vertical="center"/>
    </xf>
    <xf numFmtId="164" fontId="8" fillId="0" borderId="6" xfId="1" applyNumberFormat="1" applyFont="1" applyFill="1" applyBorder="1" applyAlignment="1" applyProtection="1">
      <alignment vertical="center"/>
    </xf>
    <xf numFmtId="164" fontId="8" fillId="0" borderId="5" xfId="1" applyNumberFormat="1" applyFont="1" applyFill="1" applyBorder="1" applyAlignment="1" applyProtection="1">
      <alignment horizontal="right" vertical="center"/>
    </xf>
    <xf numFmtId="41" fontId="8" fillId="0" borderId="5" xfId="1" applyNumberFormat="1" applyFont="1" applyFill="1" applyBorder="1" applyAlignment="1" applyProtection="1">
      <alignment vertical="center"/>
    </xf>
    <xf numFmtId="37" fontId="5" fillId="0" borderId="0" xfId="3" applyBorder="1"/>
    <xf numFmtId="164" fontId="6" fillId="0" borderId="0" xfId="1" applyNumberFormat="1" applyFont="1" applyBorder="1" applyAlignment="1" applyProtection="1">
      <alignment vertical="center"/>
    </xf>
    <xf numFmtId="164" fontId="2" fillId="0" borderId="0" xfId="1" applyNumberFormat="1" applyFont="1" applyBorder="1" applyAlignment="1">
      <alignment vertical="center"/>
    </xf>
    <xf numFmtId="164" fontId="8" fillId="0" borderId="7" xfId="1" applyNumberFormat="1" applyFont="1" applyFill="1" applyBorder="1" applyAlignment="1" applyProtection="1">
      <alignment vertical="center"/>
    </xf>
    <xf numFmtId="164" fontId="8" fillId="0" borderId="1" xfId="2" applyNumberFormat="1" applyFont="1" applyFill="1" applyBorder="1" applyAlignment="1" applyProtection="1">
      <alignment vertical="center"/>
    </xf>
    <xf numFmtId="164" fontId="8" fillId="3" borderId="0" xfId="1" applyNumberFormat="1" applyFont="1" applyFill="1" applyAlignment="1" applyProtection="1">
      <alignment vertical="center"/>
    </xf>
    <xf numFmtId="164" fontId="8" fillId="0" borderId="0" xfId="1" quotePrefix="1" applyNumberFormat="1" applyFont="1" applyFill="1" applyBorder="1" applyAlignment="1" applyProtection="1">
      <alignment vertical="center"/>
    </xf>
    <xf numFmtId="164" fontId="8" fillId="0" borderId="4" xfId="1" applyNumberFormat="1" applyFont="1" applyFill="1" applyBorder="1" applyAlignment="1" applyProtection="1">
      <alignment vertical="center"/>
    </xf>
    <xf numFmtId="164" fontId="8" fillId="0" borderId="8" xfId="1" applyNumberFormat="1" applyFont="1" applyFill="1" applyBorder="1" applyAlignment="1" applyProtection="1">
      <alignment vertical="center"/>
    </xf>
    <xf numFmtId="43" fontId="2" fillId="0" borderId="0" xfId="1" applyFont="1" applyFill="1" applyAlignment="1" applyProtection="1">
      <alignment vertical="center"/>
    </xf>
    <xf numFmtId="43" fontId="2" fillId="0" borderId="0" xfId="1" applyFont="1" applyFill="1" applyBorder="1" applyAlignment="1" applyProtection="1">
      <alignment vertical="center"/>
    </xf>
    <xf numFmtId="37" fontId="9" fillId="0" borderId="0" xfId="3" applyFont="1" applyFill="1" applyBorder="1" applyAlignment="1">
      <alignment horizontal="center" vertical="center"/>
    </xf>
    <xf numFmtId="37" fontId="9" fillId="0" borderId="0" xfId="3" applyFont="1" applyFill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Normal 3" xfId="3"/>
  </cellStyles>
  <dxfs count="21"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 patternType="solid">
          <bgColor rgb="FFF5F3E7"/>
        </patternFill>
      </fill>
    </dxf>
  </dxfs>
  <tableStyles count="1" defaultTableStyle="TableStyleMedium9" defaultPivotStyle="PivotStyleLight16">
    <tableStyle name="FINSTMTS" pivot="0" count="1">
      <tableStyleElement type="wholeTabl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1628775</xdr:colOff>
      <xdr:row>5</xdr:row>
      <xdr:rowOff>190500</xdr:rowOff>
    </xdr:to>
    <xdr:pic>
      <xdr:nvPicPr>
        <xdr:cNvPr id="1583" name="Picture 2" descr="lsu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1628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IS603"/>
  <sheetViews>
    <sheetView showGridLines="0" tabSelected="1" defaultGridColor="0" colorId="22" zoomScale="90" zoomScaleNormal="90" zoomScaleSheetLayoutView="75" workbookViewId="0">
      <pane ySplit="11" topLeftCell="A561" activePane="bottomLeft" state="frozen"/>
      <selection pane="bottomLeft" activeCell="X572" sqref="X572"/>
    </sheetView>
  </sheetViews>
  <sheetFormatPr defaultRowHeight="12" x14ac:dyDescent="0.15"/>
  <cols>
    <col min="1" max="1" width="58.25" style="2" customWidth="1"/>
    <col min="2" max="2" width="1.75" style="2" customWidth="1"/>
    <col min="3" max="3" width="17.5" style="2" customWidth="1"/>
    <col min="4" max="4" width="1.625" style="2" customWidth="1"/>
    <col min="5" max="5" width="17.5" style="2" customWidth="1"/>
    <col min="6" max="6" width="1.625" style="42" customWidth="1"/>
    <col min="7" max="7" width="16.875" style="2" customWidth="1"/>
    <col min="8" max="8" width="1.625" style="42" customWidth="1"/>
    <col min="9" max="9" width="14.625" style="2" customWidth="1"/>
    <col min="10" max="10" width="1.625" style="42" customWidth="1"/>
    <col min="11" max="11" width="18" style="2" customWidth="1"/>
    <col min="12" max="12" width="1.625" style="42" customWidth="1"/>
    <col min="13" max="13" width="14.625" style="2" customWidth="1"/>
    <col min="14" max="27" width="7.625" style="2" customWidth="1"/>
    <col min="28" max="28" width="10.5" style="2" bestFit="1" customWidth="1"/>
    <col min="29" max="16384" width="9" style="2"/>
  </cols>
  <sheetData>
    <row r="1" spans="1:253" ht="13.5" customHeight="1" x14ac:dyDescent="0.15">
      <c r="B1" s="9"/>
      <c r="C1" s="9"/>
      <c r="D1" s="9"/>
      <c r="E1" s="9"/>
      <c r="F1" s="40"/>
      <c r="G1" s="9"/>
      <c r="H1" s="40"/>
      <c r="I1" s="9"/>
      <c r="J1" s="40"/>
      <c r="K1" s="9"/>
      <c r="L1" s="40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</row>
    <row r="2" spans="1:253" s="3" customFormat="1" ht="13.5" customHeight="1" x14ac:dyDescent="0.15">
      <c r="A2" s="2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</row>
    <row r="3" spans="1:253" s="3" customFormat="1" ht="15" customHeight="1" x14ac:dyDescent="0.15">
      <c r="A3" s="2"/>
      <c r="B3" s="11"/>
      <c r="C3" s="14"/>
      <c r="D3" s="52"/>
      <c r="E3" s="52"/>
      <c r="F3" s="52"/>
      <c r="G3" s="52"/>
      <c r="H3" s="51" t="s">
        <v>204</v>
      </c>
      <c r="I3" s="52"/>
      <c r="J3" s="52"/>
      <c r="K3" s="52"/>
      <c r="L3" s="52"/>
      <c r="M3" s="52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</row>
    <row r="4" spans="1:253" s="3" customFormat="1" ht="8.25" customHeight="1" x14ac:dyDescent="0.15">
      <c r="A4" s="2"/>
      <c r="B4" s="11"/>
      <c r="C4" s="14"/>
      <c r="D4" s="52"/>
      <c r="E4" s="52"/>
      <c r="F4" s="52"/>
      <c r="G4" s="52"/>
      <c r="H4" s="51"/>
      <c r="I4" s="52"/>
      <c r="J4" s="52"/>
      <c r="K4" s="52"/>
      <c r="L4" s="52"/>
      <c r="M4" s="52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</row>
    <row r="5" spans="1:253" s="3" customFormat="1" ht="16.5" x14ac:dyDescent="0.15">
      <c r="A5" s="2"/>
      <c r="B5" s="12"/>
      <c r="C5" s="14"/>
      <c r="D5" s="52"/>
      <c r="E5" s="52"/>
      <c r="F5" s="52"/>
      <c r="G5" s="52"/>
      <c r="H5" s="51" t="s">
        <v>203</v>
      </c>
      <c r="I5" s="52"/>
      <c r="J5" s="52"/>
      <c r="K5" s="52"/>
      <c r="L5" s="52"/>
      <c r="M5" s="52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</row>
    <row r="6" spans="1:253" s="3" customFormat="1" ht="16.5" x14ac:dyDescent="0.15">
      <c r="A6" s="2"/>
      <c r="B6" s="11"/>
      <c r="C6" s="14"/>
      <c r="D6" s="52"/>
      <c r="E6" s="52"/>
      <c r="F6" s="52"/>
      <c r="G6" s="52"/>
      <c r="H6" s="51" t="s">
        <v>348</v>
      </c>
      <c r="I6" s="52"/>
      <c r="J6" s="52"/>
      <c r="K6" s="52"/>
      <c r="L6" s="52"/>
      <c r="M6" s="52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</row>
    <row r="7" spans="1:253" s="4" customFormat="1" ht="10.5" customHeight="1" x14ac:dyDescent="0.15">
      <c r="A7" s="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</row>
    <row r="8" spans="1:253" ht="12" customHeight="1" x14ac:dyDescent="0.15">
      <c r="A8" s="17"/>
      <c r="B8" s="17"/>
      <c r="C8" s="17"/>
      <c r="D8" s="17"/>
      <c r="E8" s="17"/>
      <c r="F8" s="41"/>
      <c r="G8" s="17"/>
      <c r="H8" s="41"/>
      <c r="I8" s="17"/>
      <c r="J8" s="41"/>
      <c r="K8" s="17"/>
      <c r="L8" s="41"/>
      <c r="M8" s="1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ht="12" customHeight="1" x14ac:dyDescent="0.15">
      <c r="A9" s="18"/>
      <c r="B9" s="18"/>
      <c r="C9" s="19"/>
      <c r="D9" s="19"/>
      <c r="E9" s="34" t="s">
        <v>283</v>
      </c>
      <c r="F9" s="36"/>
      <c r="G9" s="34" t="s">
        <v>0</v>
      </c>
      <c r="H9" s="36"/>
      <c r="I9" s="19"/>
      <c r="J9" s="36"/>
      <c r="K9" s="34" t="s">
        <v>1</v>
      </c>
      <c r="L9" s="36"/>
      <c r="M9" s="19"/>
      <c r="N9" s="1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ht="12" customHeight="1" x14ac:dyDescent="0.15">
      <c r="A10" s="1"/>
      <c r="B10" s="1"/>
      <c r="C10" s="35" t="s">
        <v>2</v>
      </c>
      <c r="D10" s="36"/>
      <c r="E10" s="35" t="s">
        <v>3</v>
      </c>
      <c r="F10" s="36"/>
      <c r="G10" s="35" t="s">
        <v>4</v>
      </c>
      <c r="H10" s="36"/>
      <c r="I10" s="35" t="s">
        <v>5</v>
      </c>
      <c r="J10" s="36"/>
      <c r="K10" s="35" t="s">
        <v>6</v>
      </c>
      <c r="L10" s="36"/>
      <c r="M10" s="35" t="s">
        <v>7</v>
      </c>
      <c r="N10" s="1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ht="12" customHeight="1" x14ac:dyDescent="0.15">
      <c r="A11" s="19"/>
      <c r="B11" s="19"/>
      <c r="C11" s="19"/>
      <c r="D11" s="19"/>
      <c r="E11" s="19"/>
      <c r="F11" s="36"/>
      <c r="G11" s="19"/>
      <c r="H11" s="36"/>
      <c r="I11" s="19"/>
      <c r="J11" s="36"/>
      <c r="K11" s="19"/>
      <c r="L11" s="36"/>
      <c r="M11" s="1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s="7" customFormat="1" ht="13.5" customHeight="1" x14ac:dyDescent="0.15">
      <c r="A12" s="20" t="s">
        <v>154</v>
      </c>
      <c r="B12" s="20"/>
      <c r="C12" s="20"/>
      <c r="D12" s="20"/>
      <c r="E12" s="20"/>
      <c r="F12" s="29"/>
      <c r="G12" s="20"/>
      <c r="H12" s="29"/>
      <c r="I12" s="20"/>
      <c r="J12" s="29"/>
      <c r="K12" s="20"/>
      <c r="L12" s="29"/>
      <c r="M12" s="20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</row>
    <row r="13" spans="1:253" s="7" customFormat="1" ht="13.5" customHeight="1" x14ac:dyDescent="0.15">
      <c r="A13" s="20"/>
      <c r="B13" s="20"/>
      <c r="C13" s="20"/>
      <c r="D13" s="20"/>
      <c r="E13" s="20"/>
      <c r="F13" s="29"/>
      <c r="G13" s="20"/>
      <c r="H13" s="29"/>
      <c r="I13" s="20"/>
      <c r="J13" s="29"/>
      <c r="K13" s="20"/>
      <c r="L13" s="29"/>
      <c r="M13" s="20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</row>
    <row r="14" spans="1:253" s="7" customFormat="1" ht="13.5" customHeight="1" x14ac:dyDescent="0.15">
      <c r="A14" s="20" t="s">
        <v>8</v>
      </c>
      <c r="B14" s="20"/>
      <c r="C14" s="20"/>
      <c r="D14" s="20"/>
      <c r="E14" s="20"/>
      <c r="F14" s="29"/>
      <c r="G14" s="20"/>
      <c r="H14" s="29"/>
      <c r="I14" s="20"/>
      <c r="J14" s="29"/>
      <c r="K14" s="20"/>
      <c r="L14" s="29"/>
      <c r="M14" s="20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</row>
    <row r="15" spans="1:253" s="7" customFormat="1" ht="13.5" customHeight="1" x14ac:dyDescent="0.15">
      <c r="A15" s="20" t="s">
        <v>267</v>
      </c>
      <c r="B15" s="21" t="s">
        <v>9</v>
      </c>
      <c r="C15" s="22">
        <f>SUM(E15:M15)</f>
        <v>279046</v>
      </c>
      <c r="D15" s="20"/>
      <c r="E15" s="23">
        <v>154161</v>
      </c>
      <c r="F15" s="29"/>
      <c r="G15" s="23">
        <v>36104</v>
      </c>
      <c r="H15" s="29"/>
      <c r="I15" s="23">
        <v>31052</v>
      </c>
      <c r="J15" s="29"/>
      <c r="K15" s="23">
        <v>57729</v>
      </c>
      <c r="L15" s="29"/>
      <c r="M15" s="23">
        <v>0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</row>
    <row r="16" spans="1:253" s="7" customFormat="1" ht="13.5" customHeight="1" x14ac:dyDescent="0.15">
      <c r="A16" s="20"/>
      <c r="B16" s="20"/>
      <c r="C16" s="20"/>
      <c r="D16" s="20"/>
      <c r="E16" s="20"/>
      <c r="F16" s="29"/>
      <c r="G16" s="20"/>
      <c r="H16" s="29"/>
      <c r="I16" s="20"/>
      <c r="J16" s="29"/>
      <c r="K16" s="20"/>
      <c r="L16" s="29"/>
      <c r="M16" s="20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</row>
    <row r="17" spans="1:253" s="7" customFormat="1" ht="13.5" customHeight="1" x14ac:dyDescent="0.15">
      <c r="A17" s="20" t="s">
        <v>12</v>
      </c>
      <c r="B17" s="21" t="s">
        <v>9</v>
      </c>
      <c r="C17" s="44">
        <f>SUM(E17:M17)</f>
        <v>2141881</v>
      </c>
      <c r="D17" s="20"/>
      <c r="E17" s="44">
        <v>436388</v>
      </c>
      <c r="F17" s="29"/>
      <c r="G17" s="44">
        <v>192063</v>
      </c>
      <c r="H17" s="29"/>
      <c r="I17" s="44">
        <v>164050</v>
      </c>
      <c r="J17" s="29"/>
      <c r="K17" s="44">
        <v>1349380</v>
      </c>
      <c r="L17" s="29"/>
      <c r="M17" s="44">
        <v>0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</row>
    <row r="18" spans="1:253" s="7" customFormat="1" ht="13.5" customHeight="1" x14ac:dyDescent="0.15">
      <c r="A18" s="20"/>
      <c r="B18" s="21" t="s">
        <v>9</v>
      </c>
      <c r="C18" s="20"/>
      <c r="D18" s="20"/>
      <c r="E18" s="20"/>
      <c r="F18" s="29"/>
      <c r="G18" s="20"/>
      <c r="H18" s="29"/>
      <c r="I18" s="20"/>
      <c r="J18" s="29"/>
      <c r="K18" s="20"/>
      <c r="L18" s="29"/>
      <c r="M18" s="20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</row>
    <row r="19" spans="1:253" s="7" customFormat="1" ht="13.5" customHeight="1" x14ac:dyDescent="0.15">
      <c r="A19" s="20" t="s">
        <v>160</v>
      </c>
      <c r="B19" s="21" t="s">
        <v>9</v>
      </c>
      <c r="C19" s="20"/>
      <c r="D19" s="20"/>
      <c r="E19" s="20"/>
      <c r="F19" s="29"/>
      <c r="G19" s="20"/>
      <c r="H19" s="29"/>
      <c r="I19" s="20"/>
      <c r="J19" s="29"/>
      <c r="K19" s="20"/>
      <c r="L19" s="29"/>
      <c r="M19" s="20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</row>
    <row r="20" spans="1:253" s="7" customFormat="1" ht="13.5" customHeight="1" x14ac:dyDescent="0.15">
      <c r="A20" s="20" t="s">
        <v>13</v>
      </c>
      <c r="B20" s="21"/>
      <c r="C20" s="20">
        <f t="shared" ref="C20:C31" si="0">SUM(E20:M20)</f>
        <v>623222</v>
      </c>
      <c r="D20" s="20"/>
      <c r="E20" s="20">
        <v>433935</v>
      </c>
      <c r="F20" s="29"/>
      <c r="G20" s="20">
        <v>168146</v>
      </c>
      <c r="H20" s="29"/>
      <c r="I20" s="20">
        <v>3400</v>
      </c>
      <c r="J20" s="29"/>
      <c r="K20" s="20">
        <v>17741</v>
      </c>
      <c r="L20" s="29"/>
      <c r="M20" s="20">
        <v>0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</row>
    <row r="21" spans="1:253" s="7" customFormat="1" ht="13.5" customHeight="1" x14ac:dyDescent="0.15">
      <c r="A21" s="45" t="s">
        <v>268</v>
      </c>
      <c r="B21" s="21"/>
      <c r="C21" s="20">
        <f t="shared" si="0"/>
        <v>631562</v>
      </c>
      <c r="D21" s="20"/>
      <c r="E21" s="20">
        <v>440245</v>
      </c>
      <c r="F21" s="29"/>
      <c r="G21" s="20">
        <v>144935</v>
      </c>
      <c r="H21" s="29"/>
      <c r="I21" s="20">
        <v>21236</v>
      </c>
      <c r="J21" s="29"/>
      <c r="K21" s="20">
        <v>22221</v>
      </c>
      <c r="L21" s="29"/>
      <c r="M21" s="20">
        <v>2925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</row>
    <row r="22" spans="1:253" s="7" customFormat="1" ht="13.5" customHeight="1" x14ac:dyDescent="0.15">
      <c r="A22" s="20" t="s">
        <v>284</v>
      </c>
      <c r="B22" s="21" t="s">
        <v>9</v>
      </c>
      <c r="C22" s="20">
        <f t="shared" si="0"/>
        <v>1014154</v>
      </c>
      <c r="D22" s="20"/>
      <c r="E22" s="20">
        <v>749191</v>
      </c>
      <c r="F22" s="29"/>
      <c r="G22" s="20">
        <v>235908</v>
      </c>
      <c r="H22" s="29"/>
      <c r="I22" s="20">
        <v>2261</v>
      </c>
      <c r="J22" s="29"/>
      <c r="K22" s="20">
        <v>26794</v>
      </c>
      <c r="L22" s="29"/>
      <c r="M22" s="20">
        <v>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</row>
    <row r="23" spans="1:253" s="7" customFormat="1" ht="13.5" customHeight="1" x14ac:dyDescent="0.15">
      <c r="A23" s="20" t="s">
        <v>14</v>
      </c>
      <c r="B23" s="21" t="s">
        <v>9</v>
      </c>
      <c r="C23" s="20">
        <f t="shared" si="0"/>
        <v>532236</v>
      </c>
      <c r="D23" s="20"/>
      <c r="E23" s="20">
        <v>397667</v>
      </c>
      <c r="F23" s="29"/>
      <c r="G23" s="20">
        <v>112027</v>
      </c>
      <c r="H23" s="29"/>
      <c r="I23" s="20">
        <v>3658</v>
      </c>
      <c r="J23" s="29"/>
      <c r="K23" s="20">
        <v>18884</v>
      </c>
      <c r="L23" s="29"/>
      <c r="M23" s="20">
        <v>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</row>
    <row r="24" spans="1:253" s="7" customFormat="1" ht="13.5" customHeight="1" x14ac:dyDescent="0.15">
      <c r="A24" s="20" t="s">
        <v>15</v>
      </c>
      <c r="B24" s="21" t="s">
        <v>9</v>
      </c>
      <c r="C24" s="20">
        <f t="shared" si="0"/>
        <v>1532588</v>
      </c>
      <c r="D24" s="20"/>
      <c r="E24" s="20">
        <v>1122316</v>
      </c>
      <c r="F24" s="29"/>
      <c r="G24" s="20">
        <v>397493</v>
      </c>
      <c r="H24" s="29"/>
      <c r="I24" s="20">
        <v>11588</v>
      </c>
      <c r="J24" s="29"/>
      <c r="K24" s="20">
        <v>1191</v>
      </c>
      <c r="L24" s="29"/>
      <c r="M24" s="20">
        <v>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</row>
    <row r="25" spans="1:253" s="7" customFormat="1" ht="13.5" customHeight="1" x14ac:dyDescent="0.15">
      <c r="A25" s="20" t="s">
        <v>16</v>
      </c>
      <c r="B25" s="21" t="s">
        <v>9</v>
      </c>
      <c r="C25" s="20">
        <f t="shared" si="0"/>
        <v>22746</v>
      </c>
      <c r="D25" s="20"/>
      <c r="E25" s="20">
        <v>10751</v>
      </c>
      <c r="F25" s="29"/>
      <c r="G25" s="20">
        <v>567</v>
      </c>
      <c r="H25" s="29"/>
      <c r="I25" s="20">
        <v>4376</v>
      </c>
      <c r="J25" s="29"/>
      <c r="K25" s="20">
        <v>7052</v>
      </c>
      <c r="L25" s="29"/>
      <c r="M25" s="20">
        <v>0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</row>
    <row r="26" spans="1:253" s="7" customFormat="1" ht="13.5" customHeight="1" x14ac:dyDescent="0.15">
      <c r="A26" s="20" t="s">
        <v>269</v>
      </c>
      <c r="B26" s="21"/>
      <c r="C26" s="20">
        <f t="shared" si="0"/>
        <v>1103795</v>
      </c>
      <c r="D26" s="20"/>
      <c r="E26" s="20">
        <v>737520</v>
      </c>
      <c r="F26" s="29"/>
      <c r="G26" s="20">
        <v>281371</v>
      </c>
      <c r="H26" s="29"/>
      <c r="I26" s="20">
        <v>37415</v>
      </c>
      <c r="J26" s="29"/>
      <c r="K26" s="20">
        <v>47489</v>
      </c>
      <c r="L26" s="29"/>
      <c r="M26" s="20">
        <v>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</row>
    <row r="27" spans="1:253" s="7" customFormat="1" ht="13.5" customHeight="1" x14ac:dyDescent="0.15">
      <c r="A27" s="20" t="s">
        <v>286</v>
      </c>
      <c r="B27" s="21"/>
      <c r="C27" s="20">
        <f>SUM(E27:M27)</f>
        <v>964007</v>
      </c>
      <c r="D27" s="20"/>
      <c r="E27" s="20">
        <v>645181</v>
      </c>
      <c r="F27" s="29"/>
      <c r="G27" s="20">
        <v>238411</v>
      </c>
      <c r="H27" s="29"/>
      <c r="I27" s="20">
        <v>8221</v>
      </c>
      <c r="J27" s="29"/>
      <c r="K27" s="20">
        <v>72194</v>
      </c>
      <c r="L27" s="29"/>
      <c r="M27" s="20">
        <v>0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</row>
    <row r="28" spans="1:253" s="7" customFormat="1" ht="14.25" customHeight="1" x14ac:dyDescent="0.15">
      <c r="A28" s="20" t="s">
        <v>285</v>
      </c>
      <c r="B28" s="21" t="s">
        <v>9</v>
      </c>
      <c r="C28" s="20">
        <f t="shared" si="0"/>
        <v>456511</v>
      </c>
      <c r="D28" s="20"/>
      <c r="E28" s="20">
        <v>324669</v>
      </c>
      <c r="F28" s="29"/>
      <c r="G28" s="20">
        <v>107914</v>
      </c>
      <c r="H28" s="29"/>
      <c r="I28" s="20">
        <v>0</v>
      </c>
      <c r="J28" s="29"/>
      <c r="K28" s="20">
        <v>23928</v>
      </c>
      <c r="L28" s="29"/>
      <c r="M28" s="20">
        <v>0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</row>
    <row r="29" spans="1:253" s="7" customFormat="1" ht="14.25" customHeight="1" x14ac:dyDescent="0.15">
      <c r="A29" s="20" t="s">
        <v>140</v>
      </c>
      <c r="B29" s="21"/>
      <c r="C29" s="29">
        <f t="shared" si="0"/>
        <v>1461885</v>
      </c>
      <c r="D29" s="29"/>
      <c r="E29" s="29">
        <v>1054882</v>
      </c>
      <c r="F29" s="29"/>
      <c r="G29" s="29">
        <v>373461</v>
      </c>
      <c r="H29" s="29"/>
      <c r="I29" s="29">
        <v>0</v>
      </c>
      <c r="J29" s="29"/>
      <c r="K29" s="29">
        <v>33052</v>
      </c>
      <c r="L29" s="29"/>
      <c r="M29" s="29">
        <v>490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</row>
    <row r="30" spans="1:253" s="7" customFormat="1" ht="14.25" customHeight="1" x14ac:dyDescent="0.15">
      <c r="A30" s="20" t="s">
        <v>270</v>
      </c>
      <c r="B30" s="21"/>
      <c r="C30" s="25">
        <f t="shared" si="0"/>
        <v>1172855</v>
      </c>
      <c r="D30" s="20"/>
      <c r="E30" s="25">
        <v>824407</v>
      </c>
      <c r="F30" s="29"/>
      <c r="G30" s="25">
        <v>294089</v>
      </c>
      <c r="H30" s="29"/>
      <c r="I30" s="25">
        <v>5622</v>
      </c>
      <c r="J30" s="29"/>
      <c r="K30" s="25">
        <v>48737</v>
      </c>
      <c r="L30" s="29"/>
      <c r="M30" s="25">
        <v>0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</row>
    <row r="31" spans="1:253" s="7" customFormat="1" ht="13.5" customHeight="1" x14ac:dyDescent="0.15">
      <c r="A31" s="20" t="s">
        <v>122</v>
      </c>
      <c r="B31" s="21" t="s">
        <v>9</v>
      </c>
      <c r="C31" s="25">
        <f t="shared" si="0"/>
        <v>9515561</v>
      </c>
      <c r="D31" s="20"/>
      <c r="E31" s="25">
        <f>SUM(E20:E30)</f>
        <v>6740764</v>
      </c>
      <c r="F31" s="29"/>
      <c r="G31" s="25">
        <f>SUM(G20:G30)</f>
        <v>2354322</v>
      </c>
      <c r="H31" s="29"/>
      <c r="I31" s="25">
        <f>SUM(I20:I30)</f>
        <v>97777</v>
      </c>
      <c r="J31" s="29"/>
      <c r="K31" s="25">
        <f>SUM(K20:K30)</f>
        <v>319283</v>
      </c>
      <c r="L31" s="29"/>
      <c r="M31" s="25">
        <f>SUM(M20:M30)</f>
        <v>3415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</row>
    <row r="32" spans="1:253" s="7" customFormat="1" ht="14.25" customHeight="1" x14ac:dyDescent="0.15">
      <c r="A32" s="20"/>
      <c r="B32" s="21" t="s">
        <v>9</v>
      </c>
      <c r="C32" s="20"/>
      <c r="D32" s="20"/>
      <c r="E32" s="20"/>
      <c r="F32" s="29"/>
      <c r="G32" s="20"/>
      <c r="H32" s="29"/>
      <c r="I32" s="20"/>
      <c r="J32" s="29"/>
      <c r="K32" s="20"/>
      <c r="L32" s="29"/>
      <c r="M32" s="20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</row>
    <row r="33" spans="1:253" s="7" customFormat="1" ht="13.5" customHeight="1" x14ac:dyDescent="0.15">
      <c r="A33" s="20" t="s">
        <v>161</v>
      </c>
      <c r="B33" s="21" t="s">
        <v>9</v>
      </c>
      <c r="C33" s="20" t="s">
        <v>9</v>
      </c>
      <c r="D33" s="20"/>
      <c r="E33" s="20" t="s">
        <v>9</v>
      </c>
      <c r="F33" s="29" t="s">
        <v>9</v>
      </c>
      <c r="G33" s="20" t="s">
        <v>9</v>
      </c>
      <c r="H33" s="29" t="s">
        <v>9</v>
      </c>
      <c r="I33" s="20" t="s">
        <v>9</v>
      </c>
      <c r="J33" s="29" t="s">
        <v>9</v>
      </c>
      <c r="K33" s="20" t="s">
        <v>9</v>
      </c>
      <c r="L33" s="29" t="s">
        <v>9</v>
      </c>
      <c r="M33" s="20" t="s">
        <v>9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</row>
    <row r="34" spans="1:253" s="7" customFormat="1" ht="14.25" customHeight="1" x14ac:dyDescent="0.15">
      <c r="A34" s="20" t="s">
        <v>39</v>
      </c>
      <c r="B34" s="21" t="s">
        <v>9</v>
      </c>
      <c r="C34" s="20">
        <f t="shared" ref="C34:C39" si="1">SUM(E34:M34)</f>
        <v>2067331</v>
      </c>
      <c r="D34" s="20"/>
      <c r="E34" s="20">
        <v>1384357</v>
      </c>
      <c r="F34" s="29"/>
      <c r="G34" s="20">
        <v>554706</v>
      </c>
      <c r="H34" s="29"/>
      <c r="I34" s="20">
        <v>22037</v>
      </c>
      <c r="J34" s="29"/>
      <c r="K34" s="20">
        <v>100014</v>
      </c>
      <c r="L34" s="29"/>
      <c r="M34" s="20">
        <v>6217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</row>
    <row r="35" spans="1:253" s="7" customFormat="1" ht="13.5" customHeight="1" x14ac:dyDescent="0.15">
      <c r="A35" s="20" t="s">
        <v>126</v>
      </c>
      <c r="B35" s="21" t="s">
        <v>9</v>
      </c>
      <c r="C35" s="20">
        <f t="shared" si="1"/>
        <v>3832003</v>
      </c>
      <c r="D35" s="20"/>
      <c r="E35" s="20">
        <v>2612422</v>
      </c>
      <c r="F35" s="29"/>
      <c r="G35" s="20">
        <v>926945</v>
      </c>
      <c r="H35" s="29"/>
      <c r="I35" s="20">
        <v>39073</v>
      </c>
      <c r="J35" s="29"/>
      <c r="K35" s="20">
        <v>242075</v>
      </c>
      <c r="L35" s="29"/>
      <c r="M35" s="20">
        <v>11488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</row>
    <row r="36" spans="1:253" s="7" customFormat="1" ht="14.25" customHeight="1" x14ac:dyDescent="0.15">
      <c r="A36" s="20" t="s">
        <v>16</v>
      </c>
      <c r="B36" s="21" t="s">
        <v>9</v>
      </c>
      <c r="C36" s="20">
        <f t="shared" si="1"/>
        <v>432684</v>
      </c>
      <c r="D36" s="20"/>
      <c r="E36" s="20">
        <v>17727</v>
      </c>
      <c r="F36" s="29"/>
      <c r="G36" s="20">
        <v>3550</v>
      </c>
      <c r="H36" s="29"/>
      <c r="I36" s="20">
        <v>17065</v>
      </c>
      <c r="J36" s="29"/>
      <c r="K36" s="20">
        <v>283062</v>
      </c>
      <c r="L36" s="29"/>
      <c r="M36" s="20">
        <v>111280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</row>
    <row r="37" spans="1:253" s="7" customFormat="1" ht="13.5" customHeight="1" x14ac:dyDescent="0.15">
      <c r="A37" s="20" t="s">
        <v>141</v>
      </c>
      <c r="B37" s="21"/>
      <c r="C37" s="20">
        <f t="shared" si="1"/>
        <v>883697</v>
      </c>
      <c r="D37" s="20"/>
      <c r="E37" s="20">
        <v>587876</v>
      </c>
      <c r="F37" s="29"/>
      <c r="G37" s="20">
        <v>257784</v>
      </c>
      <c r="H37" s="29"/>
      <c r="I37" s="20">
        <v>7094</v>
      </c>
      <c r="J37" s="29"/>
      <c r="K37" s="20">
        <v>28612</v>
      </c>
      <c r="L37" s="29"/>
      <c r="M37" s="20">
        <v>2331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</row>
    <row r="38" spans="1:253" s="7" customFormat="1" ht="14.25" customHeight="1" x14ac:dyDescent="0.15">
      <c r="A38" s="20" t="s">
        <v>40</v>
      </c>
      <c r="B38" s="21" t="s">
        <v>9</v>
      </c>
      <c r="C38" s="25">
        <f t="shared" si="1"/>
        <v>1406728</v>
      </c>
      <c r="D38" s="20"/>
      <c r="E38" s="25">
        <v>956829</v>
      </c>
      <c r="F38" s="29"/>
      <c r="G38" s="25">
        <v>347732</v>
      </c>
      <c r="H38" s="29"/>
      <c r="I38" s="25">
        <v>14120</v>
      </c>
      <c r="J38" s="29"/>
      <c r="K38" s="25">
        <v>72775</v>
      </c>
      <c r="L38" s="29"/>
      <c r="M38" s="25">
        <v>15272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</row>
    <row r="39" spans="1:253" s="7" customFormat="1" ht="13.5" customHeight="1" x14ac:dyDescent="0.15">
      <c r="A39" s="20" t="s">
        <v>227</v>
      </c>
      <c r="B39" s="21" t="s">
        <v>9</v>
      </c>
      <c r="C39" s="25">
        <f t="shared" si="1"/>
        <v>8622443</v>
      </c>
      <c r="D39" s="20"/>
      <c r="E39" s="25">
        <f>SUM(E34:E38)</f>
        <v>5559211</v>
      </c>
      <c r="F39" s="29"/>
      <c r="G39" s="25">
        <f>SUM(G34:G38)</f>
        <v>2090717</v>
      </c>
      <c r="H39" s="29"/>
      <c r="I39" s="25">
        <f>SUM(I34:I38)</f>
        <v>99389</v>
      </c>
      <c r="J39" s="29"/>
      <c r="K39" s="25">
        <f>SUM(K34:K38)</f>
        <v>726538</v>
      </c>
      <c r="L39" s="29"/>
      <c r="M39" s="25">
        <f>SUM(M34:M38)</f>
        <v>146588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</row>
    <row r="40" spans="1:253" s="7" customFormat="1" ht="14.25" customHeight="1" x14ac:dyDescent="0.15">
      <c r="A40" s="20"/>
      <c r="B40" s="21" t="s">
        <v>9</v>
      </c>
      <c r="C40" s="20"/>
      <c r="D40" s="20"/>
      <c r="E40" s="20"/>
      <c r="F40" s="29"/>
      <c r="G40" s="20"/>
      <c r="H40" s="29"/>
      <c r="I40" s="20"/>
      <c r="J40" s="29"/>
      <c r="K40" s="20"/>
      <c r="L40" s="29"/>
      <c r="M40" s="20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</row>
    <row r="41" spans="1:253" s="7" customFormat="1" ht="13.5" customHeight="1" x14ac:dyDescent="0.15">
      <c r="A41" s="20" t="s">
        <v>213</v>
      </c>
      <c r="B41" s="21" t="s">
        <v>9</v>
      </c>
      <c r="C41" s="20"/>
      <c r="D41" s="20"/>
      <c r="E41" s="20" t="s">
        <v>9</v>
      </c>
      <c r="F41" s="29" t="s">
        <v>9</v>
      </c>
      <c r="G41" s="20" t="s">
        <v>9</v>
      </c>
      <c r="H41" s="29" t="s">
        <v>9</v>
      </c>
      <c r="I41" s="20" t="s">
        <v>9</v>
      </c>
      <c r="J41" s="29" t="s">
        <v>9</v>
      </c>
      <c r="K41" s="20" t="s">
        <v>9</v>
      </c>
      <c r="L41" s="29" t="s">
        <v>9</v>
      </c>
      <c r="M41" s="20" t="s">
        <v>9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</row>
    <row r="42" spans="1:253" s="7" customFormat="1" ht="14.25" customHeight="1" x14ac:dyDescent="0.15">
      <c r="A42" s="20" t="s">
        <v>32</v>
      </c>
      <c r="B42" s="21" t="s">
        <v>9</v>
      </c>
      <c r="C42" s="20">
        <f t="shared" ref="C42:C52" si="2">SUM(E42:M42)</f>
        <v>3746649</v>
      </c>
      <c r="D42" s="20"/>
      <c r="E42" s="20">
        <v>2725236</v>
      </c>
      <c r="F42" s="29"/>
      <c r="G42" s="20">
        <v>999123</v>
      </c>
      <c r="H42" s="29"/>
      <c r="I42" s="20">
        <v>1372</v>
      </c>
      <c r="J42" s="29"/>
      <c r="K42" s="20">
        <v>20918</v>
      </c>
      <c r="L42" s="29"/>
      <c r="M42" s="20">
        <v>0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</row>
    <row r="43" spans="1:253" s="7" customFormat="1" ht="13.5" customHeight="1" x14ac:dyDescent="0.15">
      <c r="A43" s="20" t="s">
        <v>33</v>
      </c>
      <c r="B43" s="21" t="s">
        <v>9</v>
      </c>
      <c r="C43" s="20">
        <f t="shared" si="2"/>
        <v>3447759</v>
      </c>
      <c r="D43" s="20"/>
      <c r="E43" s="20">
        <v>2536131</v>
      </c>
      <c r="F43" s="29"/>
      <c r="G43" s="20">
        <v>892128</v>
      </c>
      <c r="H43" s="29"/>
      <c r="I43" s="20">
        <v>0</v>
      </c>
      <c r="J43" s="29"/>
      <c r="K43" s="20">
        <v>19500</v>
      </c>
      <c r="L43" s="29"/>
      <c r="M43" s="20">
        <v>0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</row>
    <row r="44" spans="1:253" s="7" customFormat="1" ht="14.25" customHeight="1" x14ac:dyDescent="0.15">
      <c r="A44" s="20" t="s">
        <v>34</v>
      </c>
      <c r="B44" s="21" t="s">
        <v>9</v>
      </c>
      <c r="C44" s="20">
        <f t="shared" si="2"/>
        <v>4537326</v>
      </c>
      <c r="D44" s="20"/>
      <c r="E44" s="20">
        <v>3260989</v>
      </c>
      <c r="F44" s="29"/>
      <c r="G44" s="20">
        <v>1246860</v>
      </c>
      <c r="H44" s="29"/>
      <c r="I44" s="20">
        <v>0</v>
      </c>
      <c r="J44" s="29"/>
      <c r="K44" s="20">
        <v>29477</v>
      </c>
      <c r="L44" s="29"/>
      <c r="M44" s="20">
        <v>0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</row>
    <row r="45" spans="1:253" s="7" customFormat="1" ht="13.5" customHeight="1" x14ac:dyDescent="0.15">
      <c r="A45" s="20" t="s">
        <v>146</v>
      </c>
      <c r="B45" s="21" t="s">
        <v>9</v>
      </c>
      <c r="C45" s="20">
        <f t="shared" si="2"/>
        <v>3758040</v>
      </c>
      <c r="D45" s="20"/>
      <c r="E45" s="20">
        <v>2723326</v>
      </c>
      <c r="F45" s="29"/>
      <c r="G45" s="20">
        <v>997785</v>
      </c>
      <c r="H45" s="29"/>
      <c r="I45" s="20">
        <v>0</v>
      </c>
      <c r="J45" s="29"/>
      <c r="K45" s="20">
        <v>36929</v>
      </c>
      <c r="L45" s="29"/>
      <c r="M45" s="20">
        <v>0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</row>
    <row r="46" spans="1:253" s="7" customFormat="1" ht="13.5" customHeight="1" x14ac:dyDescent="0.15">
      <c r="A46" s="20" t="s">
        <v>288</v>
      </c>
      <c r="B46" s="21" t="s">
        <v>9</v>
      </c>
      <c r="C46" s="20">
        <f>SUM(E46:M46)</f>
        <v>824</v>
      </c>
      <c r="D46" s="20"/>
      <c r="E46" s="20">
        <v>0</v>
      </c>
      <c r="F46" s="29"/>
      <c r="G46" s="20">
        <v>0</v>
      </c>
      <c r="H46" s="29"/>
      <c r="I46" s="20">
        <v>0</v>
      </c>
      <c r="J46" s="29"/>
      <c r="K46" s="20">
        <v>824</v>
      </c>
      <c r="L46" s="29"/>
      <c r="M46" s="20">
        <v>0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</row>
    <row r="47" spans="1:253" s="7" customFormat="1" ht="13.5" customHeight="1" x14ac:dyDescent="0.15">
      <c r="A47" s="20" t="s">
        <v>16</v>
      </c>
      <c r="B47" s="21" t="s">
        <v>9</v>
      </c>
      <c r="C47" s="20">
        <f t="shared" si="2"/>
        <v>-689402</v>
      </c>
      <c r="D47" s="20"/>
      <c r="E47" s="20">
        <v>18671</v>
      </c>
      <c r="F47" s="29"/>
      <c r="G47" s="20">
        <v>4535</v>
      </c>
      <c r="H47" s="29"/>
      <c r="I47" s="20">
        <v>0</v>
      </c>
      <c r="J47" s="29"/>
      <c r="K47" s="20">
        <v>-712608</v>
      </c>
      <c r="L47" s="29"/>
      <c r="M47" s="20">
        <v>0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</row>
    <row r="48" spans="1:253" s="7" customFormat="1" ht="14.25" customHeight="1" x14ac:dyDescent="0.15">
      <c r="A48" s="20" t="s">
        <v>35</v>
      </c>
      <c r="B48" s="21" t="s">
        <v>9</v>
      </c>
      <c r="C48" s="20">
        <f t="shared" si="2"/>
        <v>2476602</v>
      </c>
      <c r="D48" s="20"/>
      <c r="E48" s="20">
        <v>1782844</v>
      </c>
      <c r="F48" s="29"/>
      <c r="G48" s="20">
        <v>670237</v>
      </c>
      <c r="H48" s="29"/>
      <c r="I48" s="20">
        <v>0</v>
      </c>
      <c r="J48" s="29"/>
      <c r="K48" s="20">
        <v>23521</v>
      </c>
      <c r="L48" s="29"/>
      <c r="M48" s="20">
        <v>0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</row>
    <row r="49" spans="1:253" s="7" customFormat="1" ht="13.5" customHeight="1" x14ac:dyDescent="0.15">
      <c r="A49" s="20" t="s">
        <v>36</v>
      </c>
      <c r="B49" s="21" t="s">
        <v>9</v>
      </c>
      <c r="C49" s="20">
        <f t="shared" si="2"/>
        <v>3088276</v>
      </c>
      <c r="D49" s="20"/>
      <c r="E49" s="20">
        <v>2227067</v>
      </c>
      <c r="F49" s="29"/>
      <c r="G49" s="20">
        <v>843443</v>
      </c>
      <c r="H49" s="29"/>
      <c r="I49" s="20">
        <v>0</v>
      </c>
      <c r="J49" s="29"/>
      <c r="K49" s="20">
        <v>17766</v>
      </c>
      <c r="L49" s="29"/>
      <c r="M49" s="20">
        <v>0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</row>
    <row r="50" spans="1:253" s="7" customFormat="1" ht="14.25" customHeight="1" x14ac:dyDescent="0.15">
      <c r="A50" s="20" t="s">
        <v>142</v>
      </c>
      <c r="B50" s="21"/>
      <c r="C50" s="20">
        <f t="shared" si="2"/>
        <v>2498349</v>
      </c>
      <c r="D50" s="20"/>
      <c r="E50" s="20">
        <v>1334870</v>
      </c>
      <c r="F50" s="29"/>
      <c r="G50" s="20">
        <v>442696</v>
      </c>
      <c r="H50" s="29"/>
      <c r="I50" s="20">
        <v>74867</v>
      </c>
      <c r="J50" s="29"/>
      <c r="K50" s="20">
        <v>617876</v>
      </c>
      <c r="L50" s="29"/>
      <c r="M50" s="20">
        <v>28040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</row>
    <row r="51" spans="1:253" s="7" customFormat="1" ht="14.25" customHeight="1" x14ac:dyDescent="0.15">
      <c r="A51" s="20" t="s">
        <v>287</v>
      </c>
      <c r="B51" s="21" t="s">
        <v>9</v>
      </c>
      <c r="C51" s="30">
        <f t="shared" si="2"/>
        <v>1122323</v>
      </c>
      <c r="D51" s="20"/>
      <c r="E51" s="30">
        <v>800518</v>
      </c>
      <c r="F51" s="29"/>
      <c r="G51" s="30">
        <v>303813</v>
      </c>
      <c r="H51" s="29"/>
      <c r="I51" s="30">
        <v>6620</v>
      </c>
      <c r="J51" s="29"/>
      <c r="K51" s="30">
        <v>9673</v>
      </c>
      <c r="L51" s="29"/>
      <c r="M51" s="30">
        <v>1699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</row>
    <row r="52" spans="1:253" s="7" customFormat="1" ht="14.25" customHeight="1" x14ac:dyDescent="0.15">
      <c r="A52" s="20" t="s">
        <v>214</v>
      </c>
      <c r="B52" s="21" t="s">
        <v>9</v>
      </c>
      <c r="C52" s="25">
        <f t="shared" si="2"/>
        <v>23986746</v>
      </c>
      <c r="D52" s="20"/>
      <c r="E52" s="25">
        <f>SUM(E42:E51)</f>
        <v>17409652</v>
      </c>
      <c r="F52" s="29"/>
      <c r="G52" s="25">
        <f>SUM(G42:G51)</f>
        <v>6400620</v>
      </c>
      <c r="H52" s="29"/>
      <c r="I52" s="25">
        <f>SUM(I42:I51)</f>
        <v>82859</v>
      </c>
      <c r="J52" s="29"/>
      <c r="K52" s="25">
        <f>SUM(K42:K51)</f>
        <v>63876</v>
      </c>
      <c r="L52" s="29"/>
      <c r="M52" s="25">
        <f>SUM(M42:M51)</f>
        <v>29739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</row>
    <row r="53" spans="1:253" s="7" customFormat="1" ht="13.5" customHeight="1" x14ac:dyDescent="0.15">
      <c r="A53" s="20"/>
      <c r="B53" s="21"/>
      <c r="C53" s="29"/>
      <c r="D53" s="20"/>
      <c r="E53" s="29"/>
      <c r="F53" s="29"/>
      <c r="G53" s="29"/>
      <c r="H53" s="29"/>
      <c r="I53" s="29"/>
      <c r="J53" s="29"/>
      <c r="K53" s="29"/>
      <c r="L53" s="29"/>
      <c r="M53" s="2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</row>
    <row r="54" spans="1:253" s="7" customFormat="1" ht="14.25" customHeight="1" x14ac:dyDescent="0.15">
      <c r="A54" s="20" t="s">
        <v>147</v>
      </c>
      <c r="B54" s="21"/>
      <c r="C54" s="25">
        <f>SUM(E54:M54)</f>
        <v>673930</v>
      </c>
      <c r="D54" s="20"/>
      <c r="E54" s="25">
        <v>417529</v>
      </c>
      <c r="F54" s="29"/>
      <c r="G54" s="25">
        <v>160416</v>
      </c>
      <c r="H54" s="29"/>
      <c r="I54" s="25">
        <v>20995</v>
      </c>
      <c r="J54" s="29"/>
      <c r="K54" s="25">
        <v>55502</v>
      </c>
      <c r="L54" s="29"/>
      <c r="M54" s="25">
        <v>19488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</row>
    <row r="55" spans="1:253" s="7" customFormat="1" ht="13.5" customHeight="1" x14ac:dyDescent="0.15">
      <c r="A55" s="20"/>
      <c r="B55" s="21"/>
      <c r="C55" s="29"/>
      <c r="D55" s="20"/>
      <c r="E55" s="29"/>
      <c r="F55" s="29"/>
      <c r="G55" s="29"/>
      <c r="H55" s="29"/>
      <c r="I55" s="29"/>
      <c r="J55" s="29"/>
      <c r="K55" s="29"/>
      <c r="L55" s="29"/>
      <c r="M55" s="2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</row>
    <row r="56" spans="1:253" s="7" customFormat="1" ht="14.25" customHeight="1" x14ac:dyDescent="0.15">
      <c r="A56" s="20" t="s">
        <v>162</v>
      </c>
      <c r="B56" s="21" t="s">
        <v>9</v>
      </c>
      <c r="C56" s="20"/>
      <c r="D56" s="20"/>
      <c r="E56" s="20"/>
      <c r="F56" s="29"/>
      <c r="G56" s="20"/>
      <c r="H56" s="29"/>
      <c r="I56" s="20"/>
      <c r="J56" s="29"/>
      <c r="K56" s="20"/>
      <c r="L56" s="29"/>
      <c r="M56" s="20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</row>
    <row r="57" spans="1:253" s="7" customFormat="1" ht="13.5" customHeight="1" x14ac:dyDescent="0.15">
      <c r="A57" s="20" t="s">
        <v>206</v>
      </c>
      <c r="B57" s="21" t="s">
        <v>9</v>
      </c>
      <c r="C57" s="20">
        <f>SUM(E57:M57)</f>
        <v>1132831</v>
      </c>
      <c r="D57" s="20"/>
      <c r="E57" s="20">
        <v>784126</v>
      </c>
      <c r="F57" s="29"/>
      <c r="G57" s="20">
        <v>312149</v>
      </c>
      <c r="H57" s="29"/>
      <c r="I57" s="20">
        <v>90</v>
      </c>
      <c r="J57" s="29"/>
      <c r="K57" s="20">
        <v>33681</v>
      </c>
      <c r="L57" s="29"/>
      <c r="M57" s="20">
        <v>2785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</row>
    <row r="58" spans="1:253" s="7" customFormat="1" ht="14.25" customHeight="1" x14ac:dyDescent="0.15">
      <c r="A58" s="20" t="s">
        <v>16</v>
      </c>
      <c r="B58" s="21" t="s">
        <v>9</v>
      </c>
      <c r="C58" s="20">
        <f>SUM(E58:M58)</f>
        <v>39366</v>
      </c>
      <c r="D58" s="20"/>
      <c r="E58" s="24">
        <v>27081</v>
      </c>
      <c r="F58" s="29"/>
      <c r="G58" s="24">
        <v>5785</v>
      </c>
      <c r="H58" s="29"/>
      <c r="I58" s="24">
        <v>0</v>
      </c>
      <c r="J58" s="29"/>
      <c r="K58" s="24">
        <v>1199</v>
      </c>
      <c r="L58" s="29"/>
      <c r="M58" s="24">
        <v>5301</v>
      </c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</row>
    <row r="59" spans="1:253" s="7" customFormat="1" ht="13.5" customHeight="1" x14ac:dyDescent="0.15">
      <c r="A59" s="20" t="s">
        <v>38</v>
      </c>
      <c r="B59" s="21" t="s">
        <v>9</v>
      </c>
      <c r="C59" s="25">
        <f>SUM(E59:M59)</f>
        <v>2291033</v>
      </c>
      <c r="D59" s="20"/>
      <c r="E59" s="25">
        <v>1693755</v>
      </c>
      <c r="F59" s="29"/>
      <c r="G59" s="25">
        <v>567733</v>
      </c>
      <c r="H59" s="29"/>
      <c r="I59" s="25">
        <v>2</v>
      </c>
      <c r="J59" s="29"/>
      <c r="K59" s="25">
        <v>29543</v>
      </c>
      <c r="L59" s="29"/>
      <c r="M59" s="25">
        <v>0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</row>
    <row r="60" spans="1:253" s="7" customFormat="1" ht="14.25" customHeight="1" x14ac:dyDescent="0.15">
      <c r="A60" s="20" t="s">
        <v>143</v>
      </c>
      <c r="B60" s="21" t="s">
        <v>9</v>
      </c>
      <c r="C60" s="25">
        <f>SUM(E60:M60)</f>
        <v>3463230</v>
      </c>
      <c r="D60" s="20"/>
      <c r="E60" s="25">
        <f>SUM(E57:E59)</f>
        <v>2504962</v>
      </c>
      <c r="F60" s="29"/>
      <c r="G60" s="25">
        <f>SUM(G57:G59)</f>
        <v>885667</v>
      </c>
      <c r="H60" s="29"/>
      <c r="I60" s="25">
        <f>SUM(I57:I59)</f>
        <v>92</v>
      </c>
      <c r="J60" s="29"/>
      <c r="K60" s="25">
        <f>SUM(K57:K59)</f>
        <v>64423</v>
      </c>
      <c r="L60" s="29"/>
      <c r="M60" s="25">
        <f>SUM(M57:M59)</f>
        <v>8086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</row>
    <row r="61" spans="1:253" s="7" customFormat="1" ht="13.5" customHeight="1" x14ac:dyDescent="0.15">
      <c r="A61" s="20"/>
      <c r="B61" s="21"/>
      <c r="C61" s="29"/>
      <c r="D61" s="20"/>
      <c r="E61" s="29"/>
      <c r="F61" s="29"/>
      <c r="G61" s="29"/>
      <c r="H61" s="29"/>
      <c r="I61" s="29"/>
      <c r="J61" s="29"/>
      <c r="K61" s="29"/>
      <c r="L61" s="29"/>
      <c r="M61" s="2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</row>
    <row r="62" spans="1:253" s="7" customFormat="1" ht="14.25" customHeight="1" x14ac:dyDescent="0.15">
      <c r="A62" s="20" t="s">
        <v>207</v>
      </c>
      <c r="B62" s="21" t="s">
        <v>9</v>
      </c>
      <c r="C62" s="25">
        <f>SUM(E62:M62)</f>
        <v>334109</v>
      </c>
      <c r="D62" s="20"/>
      <c r="E62" s="26">
        <v>226708</v>
      </c>
      <c r="F62" s="29"/>
      <c r="G62" s="26">
        <v>83833</v>
      </c>
      <c r="H62" s="29"/>
      <c r="I62" s="26">
        <v>2183</v>
      </c>
      <c r="J62" s="29"/>
      <c r="K62" s="26">
        <v>21385</v>
      </c>
      <c r="L62" s="29"/>
      <c r="M62" s="26">
        <v>0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</row>
    <row r="63" spans="1:253" s="7" customFormat="1" ht="14.25" customHeight="1" x14ac:dyDescent="0.15">
      <c r="A63" s="20"/>
      <c r="B63" s="21"/>
      <c r="C63" s="29"/>
      <c r="D63" s="20"/>
      <c r="E63" s="31"/>
      <c r="F63" s="29"/>
      <c r="G63" s="31"/>
      <c r="H63" s="29"/>
      <c r="I63" s="31"/>
      <c r="J63" s="29"/>
      <c r="K63" s="31"/>
      <c r="L63" s="29"/>
      <c r="M63" s="31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</row>
    <row r="64" spans="1:253" s="7" customFormat="1" ht="14.25" customHeight="1" x14ac:dyDescent="0.15">
      <c r="A64" s="20" t="s">
        <v>274</v>
      </c>
      <c r="B64" s="21" t="s">
        <v>9</v>
      </c>
      <c r="C64" s="25">
        <f>SUM(E64:M64)</f>
        <v>709419</v>
      </c>
      <c r="D64" s="20"/>
      <c r="E64" s="26">
        <v>0</v>
      </c>
      <c r="F64" s="29"/>
      <c r="G64" s="26">
        <v>0</v>
      </c>
      <c r="H64" s="29"/>
      <c r="I64" s="26">
        <v>0</v>
      </c>
      <c r="J64" s="29"/>
      <c r="K64" s="26">
        <v>709419</v>
      </c>
      <c r="L64" s="29"/>
      <c r="M64" s="26">
        <v>0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</row>
    <row r="65" spans="1:253" s="7" customFormat="1" ht="13.5" customHeight="1" x14ac:dyDescent="0.15">
      <c r="A65" s="20"/>
      <c r="B65" s="21" t="s">
        <v>9</v>
      </c>
      <c r="C65" s="20"/>
      <c r="D65" s="20"/>
      <c r="E65" s="20"/>
      <c r="F65" s="29"/>
      <c r="G65" s="20"/>
      <c r="H65" s="29"/>
      <c r="I65" s="20"/>
      <c r="J65" s="29"/>
      <c r="K65" s="20"/>
      <c r="L65" s="29"/>
      <c r="M65" s="20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</row>
    <row r="66" spans="1:253" s="7" customFormat="1" ht="14.25" customHeight="1" x14ac:dyDescent="0.15">
      <c r="A66" s="20" t="s">
        <v>163</v>
      </c>
      <c r="B66" s="21" t="s">
        <v>9</v>
      </c>
      <c r="C66" s="20" t="s">
        <v>10</v>
      </c>
      <c r="D66" s="20"/>
      <c r="E66" s="20"/>
      <c r="F66" s="29"/>
      <c r="G66" s="20"/>
      <c r="H66" s="29"/>
      <c r="I66" s="20"/>
      <c r="J66" s="29"/>
      <c r="K66" s="20"/>
      <c r="L66" s="29"/>
      <c r="M66" s="20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</row>
    <row r="67" spans="1:253" s="7" customFormat="1" ht="13.5" customHeight="1" x14ac:dyDescent="0.15">
      <c r="A67" s="20" t="s">
        <v>300</v>
      </c>
      <c r="B67" s="21" t="s">
        <v>9</v>
      </c>
      <c r="C67" s="20">
        <f>SUM(E67:M67)</f>
        <v>727286</v>
      </c>
      <c r="D67" s="20"/>
      <c r="E67" s="24">
        <v>508112</v>
      </c>
      <c r="F67" s="29"/>
      <c r="G67" s="24">
        <v>210486</v>
      </c>
      <c r="H67" s="29"/>
      <c r="I67" s="24">
        <v>0</v>
      </c>
      <c r="J67" s="29"/>
      <c r="K67" s="24">
        <v>8688</v>
      </c>
      <c r="L67" s="29"/>
      <c r="M67" s="24">
        <v>0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</row>
    <row r="68" spans="1:253" s="7" customFormat="1" ht="13.5" customHeight="1" x14ac:dyDescent="0.15">
      <c r="A68" s="20" t="s">
        <v>16</v>
      </c>
      <c r="B68" s="21"/>
      <c r="C68" s="20">
        <f>SUM(E68:M68)</f>
        <v>1437</v>
      </c>
      <c r="D68" s="20"/>
      <c r="E68" s="24">
        <v>1437</v>
      </c>
      <c r="F68" s="29"/>
      <c r="G68" s="24">
        <v>0</v>
      </c>
      <c r="H68" s="29"/>
      <c r="I68" s="24">
        <v>0</v>
      </c>
      <c r="J68" s="29"/>
      <c r="K68" s="24">
        <v>0</v>
      </c>
      <c r="L68" s="29"/>
      <c r="M68" s="24">
        <v>0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</row>
    <row r="69" spans="1:253" s="7" customFormat="1" ht="13.5" customHeight="1" x14ac:dyDescent="0.15">
      <c r="A69" s="20" t="s">
        <v>209</v>
      </c>
      <c r="B69" s="21"/>
      <c r="C69" s="29">
        <f>SUM(E69:M69)</f>
        <v>48025</v>
      </c>
      <c r="D69" s="29"/>
      <c r="E69" s="24">
        <v>6763</v>
      </c>
      <c r="F69" s="29"/>
      <c r="G69" s="24">
        <v>1294</v>
      </c>
      <c r="H69" s="29"/>
      <c r="I69" s="24">
        <v>0</v>
      </c>
      <c r="J69" s="29"/>
      <c r="K69" s="24">
        <v>39968</v>
      </c>
      <c r="L69" s="29"/>
      <c r="M69" s="24">
        <v>0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</row>
    <row r="70" spans="1:253" s="7" customFormat="1" ht="13.5" customHeight="1" x14ac:dyDescent="0.15">
      <c r="A70" s="20" t="s">
        <v>208</v>
      </c>
      <c r="B70" s="21"/>
      <c r="C70" s="29">
        <f>SUM(E70:M70)</f>
        <v>466983</v>
      </c>
      <c r="D70" s="20"/>
      <c r="E70" s="29">
        <v>156442</v>
      </c>
      <c r="F70" s="29"/>
      <c r="G70" s="29">
        <v>53287</v>
      </c>
      <c r="H70" s="29"/>
      <c r="I70" s="29">
        <v>0</v>
      </c>
      <c r="J70" s="29"/>
      <c r="K70" s="29">
        <v>257254</v>
      </c>
      <c r="L70" s="29"/>
      <c r="M70" s="29">
        <v>0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</row>
    <row r="71" spans="1:253" s="7" customFormat="1" ht="13.5" customHeight="1" x14ac:dyDescent="0.15">
      <c r="A71" s="20" t="s">
        <v>299</v>
      </c>
      <c r="B71" s="21"/>
      <c r="C71" s="48">
        <f>SUM(E71:M71)</f>
        <v>868509</v>
      </c>
      <c r="D71" s="20"/>
      <c r="E71" s="47">
        <v>721283</v>
      </c>
      <c r="F71" s="29"/>
      <c r="G71" s="47">
        <v>206238</v>
      </c>
      <c r="H71" s="29"/>
      <c r="I71" s="47">
        <v>3236</v>
      </c>
      <c r="J71" s="29"/>
      <c r="K71" s="47">
        <v>-62248</v>
      </c>
      <c r="L71" s="29"/>
      <c r="M71" s="47">
        <v>0</v>
      </c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</row>
    <row r="72" spans="1:253" s="7" customFormat="1" ht="14.25" customHeight="1" x14ac:dyDescent="0.15">
      <c r="A72" s="20" t="s">
        <v>121</v>
      </c>
      <c r="B72" s="21" t="s">
        <v>9</v>
      </c>
      <c r="C72" s="25">
        <f>SUM(C67:C71)</f>
        <v>2112240</v>
      </c>
      <c r="D72" s="20"/>
      <c r="E72" s="25">
        <f>SUM(E67:E71)</f>
        <v>1394037</v>
      </c>
      <c r="F72" s="29"/>
      <c r="G72" s="25">
        <f>SUM(G67:G71)</f>
        <v>471305</v>
      </c>
      <c r="H72" s="29"/>
      <c r="I72" s="25">
        <f>SUM(I67:I71)</f>
        <v>3236</v>
      </c>
      <c r="J72" s="29"/>
      <c r="K72" s="25">
        <f>SUM(K67:K71)</f>
        <v>243662</v>
      </c>
      <c r="L72" s="29"/>
      <c r="M72" s="25">
        <f>SUM(M67:M71)</f>
        <v>0</v>
      </c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</row>
    <row r="73" spans="1:253" s="7" customFormat="1" ht="13.5" customHeight="1" x14ac:dyDescent="0.15">
      <c r="A73" s="20"/>
      <c r="B73" s="21" t="s">
        <v>9</v>
      </c>
      <c r="C73" s="20"/>
      <c r="D73" s="20"/>
      <c r="E73" s="20"/>
      <c r="F73" s="29"/>
      <c r="G73" s="20"/>
      <c r="H73" s="29"/>
      <c r="I73" s="20"/>
      <c r="J73" s="29"/>
      <c r="K73" s="20"/>
      <c r="L73" s="29"/>
      <c r="M73" s="20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</row>
    <row r="74" spans="1:253" s="7" customFormat="1" ht="13.5" customHeight="1" x14ac:dyDescent="0.15">
      <c r="A74" s="20" t="s">
        <v>164</v>
      </c>
      <c r="B74" s="21" t="s">
        <v>9</v>
      </c>
      <c r="C74" s="20"/>
      <c r="D74" s="20"/>
      <c r="E74" s="20" t="s">
        <v>9</v>
      </c>
      <c r="F74" s="29" t="s">
        <v>9</v>
      </c>
      <c r="G74" s="20" t="s">
        <v>9</v>
      </c>
      <c r="H74" s="29" t="s">
        <v>9</v>
      </c>
      <c r="I74" s="20" t="s">
        <v>9</v>
      </c>
      <c r="J74" s="29" t="s">
        <v>9</v>
      </c>
      <c r="K74" s="20" t="s">
        <v>9</v>
      </c>
      <c r="L74" s="29" t="s">
        <v>9</v>
      </c>
      <c r="M74" s="20" t="s">
        <v>9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</row>
    <row r="75" spans="1:253" s="7" customFormat="1" ht="13.5" customHeight="1" x14ac:dyDescent="0.15">
      <c r="A75" s="20" t="s">
        <v>250</v>
      </c>
      <c r="B75" s="21"/>
      <c r="C75" s="20">
        <f t="shared" ref="C75:C85" si="3">SUM(E75:M75)</f>
        <v>1190569</v>
      </c>
      <c r="D75" s="20"/>
      <c r="E75" s="20">
        <v>815553</v>
      </c>
      <c r="F75" s="29"/>
      <c r="G75" s="20">
        <v>304203</v>
      </c>
      <c r="H75" s="29"/>
      <c r="I75" s="20">
        <v>4262</v>
      </c>
      <c r="J75" s="29"/>
      <c r="K75" s="20">
        <v>65976</v>
      </c>
      <c r="L75" s="29"/>
      <c r="M75" s="20">
        <v>575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</row>
    <row r="76" spans="1:253" s="7" customFormat="1" ht="14.25" customHeight="1" x14ac:dyDescent="0.15">
      <c r="A76" s="20" t="s">
        <v>41</v>
      </c>
      <c r="B76" s="21" t="s">
        <v>9</v>
      </c>
      <c r="C76" s="20">
        <f t="shared" si="3"/>
        <v>3367326</v>
      </c>
      <c r="D76" s="20"/>
      <c r="E76" s="24">
        <v>2401060</v>
      </c>
      <c r="F76" s="29"/>
      <c r="G76" s="24">
        <v>809335</v>
      </c>
      <c r="H76" s="29"/>
      <c r="I76" s="24">
        <v>2773</v>
      </c>
      <c r="J76" s="29"/>
      <c r="K76" s="24">
        <v>154158</v>
      </c>
      <c r="L76" s="29"/>
      <c r="M76" s="24">
        <v>0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</row>
    <row r="77" spans="1:253" s="7" customFormat="1" ht="13.5" customHeight="1" x14ac:dyDescent="0.15">
      <c r="A77" s="20" t="s">
        <v>42</v>
      </c>
      <c r="B77" s="21" t="s">
        <v>9</v>
      </c>
      <c r="C77" s="20">
        <f t="shared" si="3"/>
        <v>3456073</v>
      </c>
      <c r="D77" s="20"/>
      <c r="E77" s="24">
        <v>2332372</v>
      </c>
      <c r="F77" s="29"/>
      <c r="G77" s="24">
        <v>769224</v>
      </c>
      <c r="H77" s="29"/>
      <c r="I77" s="24">
        <v>52288</v>
      </c>
      <c r="J77" s="29"/>
      <c r="K77" s="24">
        <v>251560</v>
      </c>
      <c r="L77" s="29"/>
      <c r="M77" s="24">
        <v>50629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</row>
    <row r="78" spans="1:253" s="7" customFormat="1" ht="14.25" customHeight="1" x14ac:dyDescent="0.15">
      <c r="A78" s="20" t="s">
        <v>251</v>
      </c>
      <c r="B78" s="21" t="s">
        <v>9</v>
      </c>
      <c r="C78" s="20">
        <f t="shared" si="3"/>
        <v>1548009</v>
      </c>
      <c r="D78" s="20"/>
      <c r="E78" s="24">
        <v>1074413</v>
      </c>
      <c r="F78" s="29"/>
      <c r="G78" s="24">
        <v>428416</v>
      </c>
      <c r="H78" s="29"/>
      <c r="I78" s="24">
        <v>0</v>
      </c>
      <c r="J78" s="29"/>
      <c r="K78" s="24">
        <v>45180</v>
      </c>
      <c r="L78" s="29"/>
      <c r="M78" s="24">
        <v>0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</row>
    <row r="79" spans="1:253" s="7" customFormat="1" ht="14.25" customHeight="1" x14ac:dyDescent="0.15">
      <c r="A79" s="20" t="s">
        <v>271</v>
      </c>
      <c r="B79" s="21" t="s">
        <v>9</v>
      </c>
      <c r="C79" s="20">
        <f t="shared" si="3"/>
        <v>183892</v>
      </c>
      <c r="D79" s="20"/>
      <c r="E79" s="24">
        <v>127261</v>
      </c>
      <c r="F79" s="29"/>
      <c r="G79" s="24">
        <v>56631</v>
      </c>
      <c r="H79" s="29"/>
      <c r="I79" s="24">
        <v>0</v>
      </c>
      <c r="J79" s="29"/>
      <c r="K79" s="24">
        <v>0</v>
      </c>
      <c r="L79" s="29"/>
      <c r="M79" s="24">
        <v>0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</row>
    <row r="80" spans="1:253" s="7" customFormat="1" ht="13.5" customHeight="1" x14ac:dyDescent="0.15">
      <c r="A80" s="20" t="s">
        <v>252</v>
      </c>
      <c r="B80" s="21" t="s">
        <v>9</v>
      </c>
      <c r="C80" s="20">
        <f>SUM(E80:M80)</f>
        <v>4640186</v>
      </c>
      <c r="D80" s="20"/>
      <c r="E80" s="24">
        <v>3245943</v>
      </c>
      <c r="F80" s="29"/>
      <c r="G80" s="24">
        <v>1028319</v>
      </c>
      <c r="H80" s="29"/>
      <c r="I80" s="24">
        <v>18213</v>
      </c>
      <c r="J80" s="29"/>
      <c r="K80" s="24">
        <v>316575</v>
      </c>
      <c r="L80" s="29"/>
      <c r="M80" s="24">
        <v>31136</v>
      </c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</row>
    <row r="81" spans="1:253" s="7" customFormat="1" ht="13.5" customHeight="1" x14ac:dyDescent="0.15">
      <c r="A81" s="20" t="s">
        <v>259</v>
      </c>
      <c r="B81" s="21" t="s">
        <v>9</v>
      </c>
      <c r="C81" s="20">
        <f t="shared" si="3"/>
        <v>529753</v>
      </c>
      <c r="D81" s="20"/>
      <c r="E81" s="24">
        <v>265441</v>
      </c>
      <c r="F81" s="29"/>
      <c r="G81" s="24">
        <v>102783</v>
      </c>
      <c r="H81" s="29"/>
      <c r="I81" s="24">
        <v>1018</v>
      </c>
      <c r="J81" s="29"/>
      <c r="K81" s="24">
        <v>112232</v>
      </c>
      <c r="L81" s="29"/>
      <c r="M81" s="24">
        <v>48279</v>
      </c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</row>
    <row r="82" spans="1:253" s="7" customFormat="1" ht="13.5" customHeight="1" x14ac:dyDescent="0.15">
      <c r="A82" s="20" t="s">
        <v>16</v>
      </c>
      <c r="B82" s="21" t="s">
        <v>9</v>
      </c>
      <c r="C82" s="20">
        <f t="shared" si="3"/>
        <v>1283284</v>
      </c>
      <c r="D82" s="20"/>
      <c r="E82" s="24">
        <v>922043</v>
      </c>
      <c r="F82" s="29"/>
      <c r="G82" s="24">
        <v>273422</v>
      </c>
      <c r="H82" s="29"/>
      <c r="I82" s="24">
        <v>6317</v>
      </c>
      <c r="J82" s="29"/>
      <c r="K82" s="24">
        <v>75454</v>
      </c>
      <c r="L82" s="29"/>
      <c r="M82" s="24">
        <v>6048</v>
      </c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</row>
    <row r="83" spans="1:253" s="7" customFormat="1" ht="14.25" customHeight="1" x14ac:dyDescent="0.15">
      <c r="A83" s="20" t="s">
        <v>253</v>
      </c>
      <c r="B83" s="21" t="s">
        <v>9</v>
      </c>
      <c r="C83" s="20">
        <f t="shared" si="3"/>
        <v>4510240</v>
      </c>
      <c r="D83" s="20"/>
      <c r="E83" s="24">
        <v>3216457</v>
      </c>
      <c r="F83" s="29"/>
      <c r="G83" s="24">
        <v>1076316</v>
      </c>
      <c r="H83" s="29"/>
      <c r="I83" s="24">
        <v>19117</v>
      </c>
      <c r="J83" s="29"/>
      <c r="K83" s="24">
        <v>191319</v>
      </c>
      <c r="L83" s="29"/>
      <c r="M83" s="24">
        <v>7031</v>
      </c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</row>
    <row r="84" spans="1:253" s="7" customFormat="1" ht="13.5" customHeight="1" x14ac:dyDescent="0.15">
      <c r="A84" s="20" t="s">
        <v>43</v>
      </c>
      <c r="B84" s="21" t="s">
        <v>9</v>
      </c>
      <c r="C84" s="25">
        <f t="shared" si="3"/>
        <v>1925176</v>
      </c>
      <c r="D84" s="20"/>
      <c r="E84" s="25">
        <v>1404271</v>
      </c>
      <c r="F84" s="29"/>
      <c r="G84" s="25">
        <v>474338</v>
      </c>
      <c r="H84" s="29"/>
      <c r="I84" s="25">
        <v>0</v>
      </c>
      <c r="J84" s="29"/>
      <c r="K84" s="25">
        <v>46567</v>
      </c>
      <c r="L84" s="29"/>
      <c r="M84" s="25">
        <v>0</v>
      </c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</row>
    <row r="85" spans="1:253" s="7" customFormat="1" ht="14.25" customHeight="1" x14ac:dyDescent="0.15">
      <c r="A85" s="20" t="s">
        <v>120</v>
      </c>
      <c r="B85" s="21" t="s">
        <v>9</v>
      </c>
      <c r="C85" s="25">
        <f t="shared" si="3"/>
        <v>22634508</v>
      </c>
      <c r="D85" s="20"/>
      <c r="E85" s="25">
        <f>SUM(E75:E84)</f>
        <v>15804814</v>
      </c>
      <c r="F85" s="29"/>
      <c r="G85" s="25">
        <f>SUM(G75:G84)</f>
        <v>5322987</v>
      </c>
      <c r="H85" s="29"/>
      <c r="I85" s="25">
        <f>SUM(I75:I84)</f>
        <v>103988</v>
      </c>
      <c r="J85" s="29"/>
      <c r="K85" s="25">
        <f>SUM(K75:K84)</f>
        <v>1259021</v>
      </c>
      <c r="L85" s="29"/>
      <c r="M85" s="25">
        <f>SUM(M75:M84)</f>
        <v>143698</v>
      </c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</row>
    <row r="86" spans="1:253" s="7" customFormat="1" ht="13.5" customHeight="1" x14ac:dyDescent="0.15">
      <c r="A86" s="20"/>
      <c r="B86" s="21" t="s">
        <v>9</v>
      </c>
      <c r="C86" s="20"/>
      <c r="D86" s="20"/>
      <c r="E86" s="20"/>
      <c r="F86" s="29"/>
      <c r="G86" s="20"/>
      <c r="H86" s="29"/>
      <c r="I86" s="20"/>
      <c r="J86" s="29"/>
      <c r="K86" s="20"/>
      <c r="L86" s="29"/>
      <c r="M86" s="20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</row>
    <row r="87" spans="1:253" s="7" customFormat="1" ht="14.25" customHeight="1" x14ac:dyDescent="0.15">
      <c r="A87" s="20" t="s">
        <v>155</v>
      </c>
      <c r="B87" s="21" t="s">
        <v>9</v>
      </c>
      <c r="C87" s="25">
        <f>SUM(E87:M87)</f>
        <v>416981</v>
      </c>
      <c r="D87" s="20"/>
      <c r="E87" s="25">
        <v>268150</v>
      </c>
      <c r="F87" s="29"/>
      <c r="G87" s="25">
        <v>117508</v>
      </c>
      <c r="H87" s="29"/>
      <c r="I87" s="25">
        <v>102</v>
      </c>
      <c r="J87" s="29"/>
      <c r="K87" s="25">
        <v>31221</v>
      </c>
      <c r="L87" s="29"/>
      <c r="M87" s="25">
        <v>0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</row>
    <row r="88" spans="1:253" s="7" customFormat="1" ht="13.5" customHeight="1" x14ac:dyDescent="0.15">
      <c r="A88" s="20"/>
      <c r="B88" s="21" t="s">
        <v>9</v>
      </c>
      <c r="C88" s="20"/>
      <c r="D88" s="20"/>
      <c r="E88" s="20"/>
      <c r="F88" s="29"/>
      <c r="G88" s="20"/>
      <c r="H88" s="29"/>
      <c r="I88" s="20"/>
      <c r="J88" s="29"/>
      <c r="K88" s="20"/>
      <c r="L88" s="29"/>
      <c r="M88" s="20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</row>
    <row r="89" spans="1:253" s="7" customFormat="1" ht="14.25" customHeight="1" x14ac:dyDescent="0.15">
      <c r="A89" s="20" t="s">
        <v>44</v>
      </c>
      <c r="B89" s="21" t="s">
        <v>9</v>
      </c>
      <c r="C89" s="25">
        <f>SUM(E89:M89)</f>
        <v>525301</v>
      </c>
      <c r="D89" s="20"/>
      <c r="E89" s="25">
        <v>518490</v>
      </c>
      <c r="F89" s="29"/>
      <c r="G89" s="25">
        <v>0</v>
      </c>
      <c r="H89" s="29"/>
      <c r="I89" s="25">
        <v>0</v>
      </c>
      <c r="J89" s="29"/>
      <c r="K89" s="25">
        <v>6811</v>
      </c>
      <c r="L89" s="29"/>
      <c r="M89" s="25">
        <v>0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</row>
    <row r="90" spans="1:253" s="7" customFormat="1" ht="13.5" customHeight="1" x14ac:dyDescent="0.15">
      <c r="A90" s="20"/>
      <c r="B90" s="21" t="s">
        <v>9</v>
      </c>
      <c r="C90" s="20"/>
      <c r="D90" s="20"/>
      <c r="E90" s="20"/>
      <c r="F90" s="29"/>
      <c r="G90" s="20"/>
      <c r="H90" s="29"/>
      <c r="I90" s="20"/>
      <c r="J90" s="29"/>
      <c r="K90" s="20"/>
      <c r="L90" s="29"/>
      <c r="M90" s="20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</row>
    <row r="91" spans="1:253" s="7" customFormat="1" ht="14.25" customHeight="1" x14ac:dyDescent="0.15">
      <c r="A91" s="20" t="s">
        <v>45</v>
      </c>
      <c r="B91" s="21" t="s">
        <v>9</v>
      </c>
      <c r="C91" s="25">
        <f>SUM(E91:M91)</f>
        <v>500670</v>
      </c>
      <c r="D91" s="20"/>
      <c r="E91" s="25">
        <v>358569</v>
      </c>
      <c r="F91" s="29"/>
      <c r="G91" s="25">
        <v>138722</v>
      </c>
      <c r="H91" s="29"/>
      <c r="I91" s="25">
        <v>0</v>
      </c>
      <c r="J91" s="29"/>
      <c r="K91" s="25">
        <v>3379</v>
      </c>
      <c r="L91" s="29"/>
      <c r="M91" s="25">
        <v>0</v>
      </c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</row>
    <row r="92" spans="1:253" s="7" customFormat="1" ht="14.25" customHeight="1" x14ac:dyDescent="0.15">
      <c r="A92" s="20"/>
      <c r="B92" s="21"/>
      <c r="C92" s="29"/>
      <c r="D92" s="20"/>
      <c r="E92" s="29"/>
      <c r="F92" s="29"/>
      <c r="G92" s="29"/>
      <c r="H92" s="29"/>
      <c r="I92" s="29"/>
      <c r="J92" s="29"/>
      <c r="K92" s="29"/>
      <c r="L92" s="29"/>
      <c r="M92" s="29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</row>
    <row r="93" spans="1:253" s="7" customFormat="1" ht="13.5" customHeight="1" x14ac:dyDescent="0.15">
      <c r="A93" s="20" t="s">
        <v>228</v>
      </c>
      <c r="B93" s="21" t="s">
        <v>9</v>
      </c>
      <c r="C93" s="20"/>
      <c r="D93" s="20"/>
      <c r="E93" s="20" t="s">
        <v>9</v>
      </c>
      <c r="F93" s="29" t="s">
        <v>9</v>
      </c>
      <c r="G93" s="20" t="s">
        <v>9</v>
      </c>
      <c r="H93" s="29" t="s">
        <v>9</v>
      </c>
      <c r="I93" s="20" t="s">
        <v>9</v>
      </c>
      <c r="J93" s="29" t="s">
        <v>9</v>
      </c>
      <c r="K93" s="20" t="s">
        <v>9</v>
      </c>
      <c r="L93" s="29" t="s">
        <v>9</v>
      </c>
      <c r="M93" s="20" t="s">
        <v>9</v>
      </c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</row>
    <row r="94" spans="1:253" s="7" customFormat="1" ht="14.25" customHeight="1" x14ac:dyDescent="0.15">
      <c r="A94" s="20" t="s">
        <v>17</v>
      </c>
      <c r="B94" s="21" t="s">
        <v>9</v>
      </c>
      <c r="C94" s="20">
        <f t="shared" ref="C94:C108" si="4">SUM(E94:M94)</f>
        <v>89185</v>
      </c>
      <c r="D94" s="20"/>
      <c r="E94" s="24">
        <v>49374</v>
      </c>
      <c r="F94" s="29"/>
      <c r="G94" s="24">
        <v>18411</v>
      </c>
      <c r="H94" s="29"/>
      <c r="I94" s="24">
        <v>2203</v>
      </c>
      <c r="J94" s="29"/>
      <c r="K94" s="24">
        <v>19197</v>
      </c>
      <c r="L94" s="29"/>
      <c r="M94" s="24">
        <v>0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</row>
    <row r="95" spans="1:253" s="7" customFormat="1" ht="13.5" customHeight="1" x14ac:dyDescent="0.15">
      <c r="A95" s="20" t="s">
        <v>18</v>
      </c>
      <c r="B95" s="21" t="s">
        <v>9</v>
      </c>
      <c r="C95" s="20">
        <f t="shared" si="4"/>
        <v>1983293</v>
      </c>
      <c r="D95" s="20"/>
      <c r="E95" s="24">
        <v>1342764</v>
      </c>
      <c r="F95" s="29"/>
      <c r="G95" s="24">
        <v>495329</v>
      </c>
      <c r="H95" s="29"/>
      <c r="I95" s="24">
        <v>18035</v>
      </c>
      <c r="J95" s="29"/>
      <c r="K95" s="24">
        <v>121580</v>
      </c>
      <c r="L95" s="29"/>
      <c r="M95" s="24">
        <v>5585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</row>
    <row r="96" spans="1:253" s="7" customFormat="1" ht="14.25" customHeight="1" x14ac:dyDescent="0.15">
      <c r="A96" s="20" t="s">
        <v>114</v>
      </c>
      <c r="B96" s="21"/>
      <c r="C96" s="20">
        <f t="shared" si="4"/>
        <v>2975866</v>
      </c>
      <c r="D96" s="20"/>
      <c r="E96" s="24">
        <v>2173619</v>
      </c>
      <c r="F96" s="29"/>
      <c r="G96" s="24">
        <v>695792</v>
      </c>
      <c r="H96" s="29"/>
      <c r="I96" s="24">
        <v>20853</v>
      </c>
      <c r="J96" s="29"/>
      <c r="K96" s="24">
        <v>78647</v>
      </c>
      <c r="L96" s="29"/>
      <c r="M96" s="24">
        <v>6955</v>
      </c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</row>
    <row r="97" spans="1:253" s="7" customFormat="1" ht="13.5" customHeight="1" x14ac:dyDescent="0.15">
      <c r="A97" s="20" t="s">
        <v>19</v>
      </c>
      <c r="B97" s="21" t="s">
        <v>9</v>
      </c>
      <c r="C97" s="20">
        <f t="shared" si="4"/>
        <v>8586304</v>
      </c>
      <c r="D97" s="20"/>
      <c r="E97" s="24">
        <v>6175510</v>
      </c>
      <c r="F97" s="29"/>
      <c r="G97" s="24">
        <v>2041638</v>
      </c>
      <c r="H97" s="29"/>
      <c r="I97" s="24">
        <v>87418</v>
      </c>
      <c r="J97" s="29"/>
      <c r="K97" s="24">
        <v>194192</v>
      </c>
      <c r="L97" s="29"/>
      <c r="M97" s="24">
        <v>87546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</row>
    <row r="98" spans="1:253" s="7" customFormat="1" ht="13.5" customHeight="1" x14ac:dyDescent="0.15">
      <c r="A98" s="20" t="s">
        <v>20</v>
      </c>
      <c r="B98" s="21" t="s">
        <v>9</v>
      </c>
      <c r="C98" s="20">
        <f t="shared" si="4"/>
        <v>4344750</v>
      </c>
      <c r="D98" s="20"/>
      <c r="E98" s="24">
        <v>3045206</v>
      </c>
      <c r="F98" s="29"/>
      <c r="G98" s="24">
        <v>1159948</v>
      </c>
      <c r="H98" s="29"/>
      <c r="I98" s="24">
        <v>27381</v>
      </c>
      <c r="J98" s="29"/>
      <c r="K98" s="24">
        <v>111136</v>
      </c>
      <c r="L98" s="29"/>
      <c r="M98" s="24">
        <v>1079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</row>
    <row r="99" spans="1:253" s="7" customFormat="1" ht="13.5" customHeight="1" x14ac:dyDescent="0.15">
      <c r="A99" s="20" t="s">
        <v>21</v>
      </c>
      <c r="B99" s="21" t="s">
        <v>9</v>
      </c>
      <c r="C99" s="20">
        <f t="shared" si="4"/>
        <v>2725183</v>
      </c>
      <c r="D99" s="20"/>
      <c r="E99" s="24">
        <v>1938452</v>
      </c>
      <c r="F99" s="29"/>
      <c r="G99" s="24">
        <v>678732</v>
      </c>
      <c r="H99" s="29"/>
      <c r="I99" s="24">
        <v>56150</v>
      </c>
      <c r="J99" s="29"/>
      <c r="K99" s="24">
        <v>46789</v>
      </c>
      <c r="L99" s="29"/>
      <c r="M99" s="24">
        <v>5060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</row>
    <row r="100" spans="1:253" s="7" customFormat="1" ht="14.25" customHeight="1" x14ac:dyDescent="0.15">
      <c r="A100" s="20" t="s">
        <v>22</v>
      </c>
      <c r="B100" s="21" t="s">
        <v>9</v>
      </c>
      <c r="C100" s="20">
        <f t="shared" si="4"/>
        <v>3655832</v>
      </c>
      <c r="D100" s="20"/>
      <c r="E100" s="24">
        <v>2545738</v>
      </c>
      <c r="F100" s="29"/>
      <c r="G100" s="24">
        <v>903034</v>
      </c>
      <c r="H100" s="29"/>
      <c r="I100" s="24">
        <v>63426</v>
      </c>
      <c r="J100" s="29"/>
      <c r="K100" s="24">
        <v>138043</v>
      </c>
      <c r="L100" s="29"/>
      <c r="M100" s="24">
        <v>5591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</row>
    <row r="101" spans="1:253" s="7" customFormat="1" ht="13.5" customHeight="1" x14ac:dyDescent="0.15">
      <c r="A101" s="20" t="s">
        <v>23</v>
      </c>
      <c r="B101" s="21" t="s">
        <v>9</v>
      </c>
      <c r="C101" s="20">
        <f t="shared" si="4"/>
        <v>3536797</v>
      </c>
      <c r="D101" s="20"/>
      <c r="E101" s="24">
        <v>2566651</v>
      </c>
      <c r="F101" s="29"/>
      <c r="G101" s="24">
        <v>870148</v>
      </c>
      <c r="H101" s="29"/>
      <c r="I101" s="24">
        <v>32320</v>
      </c>
      <c r="J101" s="29"/>
      <c r="K101" s="24">
        <v>65628</v>
      </c>
      <c r="L101" s="29"/>
      <c r="M101" s="24">
        <v>2050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</row>
    <row r="102" spans="1:253" s="7" customFormat="1" ht="14.25" customHeight="1" x14ac:dyDescent="0.15">
      <c r="A102" s="20" t="s">
        <v>16</v>
      </c>
      <c r="B102" s="21" t="s">
        <v>9</v>
      </c>
      <c r="C102" s="20">
        <f t="shared" si="4"/>
        <v>1735873</v>
      </c>
      <c r="D102" s="20"/>
      <c r="E102" s="24">
        <v>1213736</v>
      </c>
      <c r="F102" s="29"/>
      <c r="G102" s="24">
        <v>389381</v>
      </c>
      <c r="H102" s="29"/>
      <c r="I102" s="24">
        <v>63413</v>
      </c>
      <c r="J102" s="29"/>
      <c r="K102" s="24">
        <v>69343</v>
      </c>
      <c r="L102" s="29"/>
      <c r="M102" s="24">
        <v>0</v>
      </c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</row>
    <row r="103" spans="1:253" s="7" customFormat="1" ht="13.5" customHeight="1" x14ac:dyDescent="0.15">
      <c r="A103" s="20" t="s">
        <v>25</v>
      </c>
      <c r="B103" s="21" t="s">
        <v>9</v>
      </c>
      <c r="C103" s="20">
        <f t="shared" si="4"/>
        <v>76492</v>
      </c>
      <c r="D103" s="20"/>
      <c r="E103" s="24">
        <v>38893</v>
      </c>
      <c r="F103" s="29"/>
      <c r="G103" s="24">
        <v>16628</v>
      </c>
      <c r="H103" s="29"/>
      <c r="I103" s="24">
        <v>0</v>
      </c>
      <c r="J103" s="29"/>
      <c r="K103" s="24">
        <v>20971</v>
      </c>
      <c r="L103" s="29"/>
      <c r="M103" s="24">
        <v>0</v>
      </c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</row>
    <row r="104" spans="1:253" s="7" customFormat="1" ht="14.25" customHeight="1" x14ac:dyDescent="0.15">
      <c r="A104" s="20" t="s">
        <v>289</v>
      </c>
      <c r="B104" s="21" t="s">
        <v>9</v>
      </c>
      <c r="C104" s="20">
        <f t="shared" si="4"/>
        <v>1975100</v>
      </c>
      <c r="D104" s="20"/>
      <c r="E104" s="24">
        <v>1386042</v>
      </c>
      <c r="F104" s="29"/>
      <c r="G104" s="24">
        <v>518117</v>
      </c>
      <c r="H104" s="29"/>
      <c r="I104" s="24">
        <v>20340</v>
      </c>
      <c r="J104" s="29"/>
      <c r="K104" s="24">
        <v>39464</v>
      </c>
      <c r="L104" s="29"/>
      <c r="M104" s="24">
        <v>11137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</row>
    <row r="105" spans="1:253" s="7" customFormat="1" ht="13.5" customHeight="1" x14ac:dyDescent="0.15">
      <c r="A105" s="20" t="s">
        <v>26</v>
      </c>
      <c r="B105" s="21" t="s">
        <v>9</v>
      </c>
      <c r="C105" s="20">
        <f t="shared" si="4"/>
        <v>3116198</v>
      </c>
      <c r="D105" s="20"/>
      <c r="E105" s="24">
        <v>2205571</v>
      </c>
      <c r="F105" s="29"/>
      <c r="G105" s="24">
        <v>798576</v>
      </c>
      <c r="H105" s="29"/>
      <c r="I105" s="24">
        <v>23711</v>
      </c>
      <c r="J105" s="29"/>
      <c r="K105" s="24">
        <v>77545</v>
      </c>
      <c r="L105" s="29"/>
      <c r="M105" s="24">
        <v>10795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</row>
    <row r="106" spans="1:253" s="7" customFormat="1" ht="14.25" customHeight="1" x14ac:dyDescent="0.15">
      <c r="A106" s="20" t="s">
        <v>27</v>
      </c>
      <c r="B106" s="21" t="s">
        <v>9</v>
      </c>
      <c r="C106" s="20">
        <f t="shared" si="4"/>
        <v>4980155</v>
      </c>
      <c r="D106" s="20"/>
      <c r="E106" s="24">
        <v>3444035</v>
      </c>
      <c r="F106" s="29"/>
      <c r="G106" s="24">
        <v>1136136</v>
      </c>
      <c r="H106" s="29"/>
      <c r="I106" s="24">
        <v>52862</v>
      </c>
      <c r="J106" s="29"/>
      <c r="K106" s="24">
        <v>339980</v>
      </c>
      <c r="L106" s="29"/>
      <c r="M106" s="24">
        <v>7142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</row>
    <row r="107" spans="1:253" s="7" customFormat="1" ht="13.5" customHeight="1" x14ac:dyDescent="0.15">
      <c r="A107" s="20" t="s">
        <v>28</v>
      </c>
      <c r="B107" s="21" t="s">
        <v>9</v>
      </c>
      <c r="C107" s="20">
        <f t="shared" si="4"/>
        <v>2678595</v>
      </c>
      <c r="D107" s="20"/>
      <c r="E107" s="24">
        <v>1919141</v>
      </c>
      <c r="F107" s="29"/>
      <c r="G107" s="24">
        <v>617569</v>
      </c>
      <c r="H107" s="29"/>
      <c r="I107" s="24">
        <v>25271</v>
      </c>
      <c r="J107" s="29"/>
      <c r="K107" s="24">
        <v>108103</v>
      </c>
      <c r="L107" s="29"/>
      <c r="M107" s="24">
        <v>8511</v>
      </c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</row>
    <row r="108" spans="1:253" s="7" customFormat="1" ht="14.25" customHeight="1" x14ac:dyDescent="0.15">
      <c r="A108" s="20" t="s">
        <v>229</v>
      </c>
      <c r="B108" s="21" t="s">
        <v>9</v>
      </c>
      <c r="C108" s="27">
        <f t="shared" si="4"/>
        <v>42459623</v>
      </c>
      <c r="D108" s="20"/>
      <c r="E108" s="27">
        <f>SUM(E94:E107)</f>
        <v>30044732</v>
      </c>
      <c r="F108" s="29"/>
      <c r="G108" s="27">
        <f>SUM(G94:G107)</f>
        <v>10339439</v>
      </c>
      <c r="H108" s="29"/>
      <c r="I108" s="27">
        <f>SUM(I94:I107)</f>
        <v>493383</v>
      </c>
      <c r="J108" s="29"/>
      <c r="K108" s="27">
        <f>SUM(K94:K107)</f>
        <v>1430618</v>
      </c>
      <c r="L108" s="29"/>
      <c r="M108" s="27">
        <f>SUM(M94:M107)</f>
        <v>151451</v>
      </c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</row>
    <row r="109" spans="1:253" s="7" customFormat="1" ht="14.25" customHeight="1" x14ac:dyDescent="0.15">
      <c r="A109" s="20"/>
      <c r="B109" s="21"/>
      <c r="C109" s="29"/>
      <c r="D109" s="20"/>
      <c r="E109" s="29"/>
      <c r="F109" s="29"/>
      <c r="G109" s="29"/>
      <c r="H109" s="29"/>
      <c r="I109" s="29"/>
      <c r="J109" s="29"/>
      <c r="K109" s="29"/>
      <c r="L109" s="29"/>
      <c r="M109" s="29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</row>
    <row r="110" spans="1:253" s="7" customFormat="1" ht="14.25" customHeight="1" x14ac:dyDescent="0.15">
      <c r="A110" s="20" t="s">
        <v>254</v>
      </c>
      <c r="B110" s="21"/>
      <c r="C110" s="29"/>
      <c r="D110" s="20"/>
      <c r="E110" s="29"/>
      <c r="F110" s="29"/>
      <c r="G110" s="29"/>
      <c r="H110" s="29"/>
      <c r="I110" s="29"/>
      <c r="J110" s="29"/>
      <c r="K110" s="29"/>
      <c r="L110" s="29"/>
      <c r="M110" s="29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</row>
    <row r="111" spans="1:253" s="7" customFormat="1" ht="14.25" customHeight="1" x14ac:dyDescent="0.15">
      <c r="A111" s="20" t="s">
        <v>74</v>
      </c>
      <c r="B111" s="21"/>
      <c r="C111" s="29">
        <f t="shared" ref="C111:C117" si="5">SUM(E111:M111)</f>
        <v>5960117</v>
      </c>
      <c r="D111" s="20"/>
      <c r="E111" s="29">
        <v>4179970</v>
      </c>
      <c r="F111" s="29"/>
      <c r="G111" s="29">
        <v>1526412</v>
      </c>
      <c r="H111" s="29"/>
      <c r="I111" s="29">
        <v>49934</v>
      </c>
      <c r="J111" s="29"/>
      <c r="K111" s="29">
        <v>197388</v>
      </c>
      <c r="L111" s="29"/>
      <c r="M111" s="29">
        <v>6413</v>
      </c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</row>
    <row r="112" spans="1:253" s="7" customFormat="1" ht="14.25" customHeight="1" x14ac:dyDescent="0.15">
      <c r="A112" s="20" t="s">
        <v>186</v>
      </c>
      <c r="B112" s="21"/>
      <c r="C112" s="29">
        <f t="shared" si="5"/>
        <v>1278610</v>
      </c>
      <c r="D112" s="20"/>
      <c r="E112" s="29">
        <v>882491</v>
      </c>
      <c r="F112" s="29"/>
      <c r="G112" s="29">
        <v>322203</v>
      </c>
      <c r="H112" s="29"/>
      <c r="I112" s="29">
        <v>15568</v>
      </c>
      <c r="J112" s="29"/>
      <c r="K112" s="29">
        <v>43936</v>
      </c>
      <c r="L112" s="29"/>
      <c r="M112" s="29">
        <v>14412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</row>
    <row r="113" spans="1:253" s="7" customFormat="1" ht="14.25" customHeight="1" x14ac:dyDescent="0.15">
      <c r="A113" s="20" t="s">
        <v>58</v>
      </c>
      <c r="B113" s="21"/>
      <c r="C113" s="29">
        <f t="shared" si="5"/>
        <v>-379718</v>
      </c>
      <c r="D113" s="20"/>
      <c r="E113" s="29">
        <v>207383</v>
      </c>
      <c r="F113" s="29"/>
      <c r="G113" s="29">
        <v>64244</v>
      </c>
      <c r="H113" s="29"/>
      <c r="I113" s="29">
        <v>64734</v>
      </c>
      <c r="J113" s="29"/>
      <c r="K113" s="29">
        <v>-716079</v>
      </c>
      <c r="L113" s="29"/>
      <c r="M113" s="29">
        <v>0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</row>
    <row r="114" spans="1:253" s="7" customFormat="1" ht="14.25" customHeight="1" x14ac:dyDescent="0.15">
      <c r="A114" s="20" t="s">
        <v>241</v>
      </c>
      <c r="B114" s="21"/>
      <c r="C114" s="29">
        <f t="shared" si="5"/>
        <v>3672515</v>
      </c>
      <c r="D114" s="20"/>
      <c r="E114" s="29">
        <v>2476202</v>
      </c>
      <c r="F114" s="29"/>
      <c r="G114" s="29">
        <v>876085</v>
      </c>
      <c r="H114" s="29"/>
      <c r="I114" s="29">
        <v>25912</v>
      </c>
      <c r="J114" s="29"/>
      <c r="K114" s="29">
        <v>178330</v>
      </c>
      <c r="L114" s="29"/>
      <c r="M114" s="29">
        <v>115986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</row>
    <row r="115" spans="1:253" s="7" customFormat="1" ht="14.25" customHeight="1" x14ac:dyDescent="0.15">
      <c r="A115" s="20" t="s">
        <v>255</v>
      </c>
      <c r="B115" s="21"/>
      <c r="C115" s="29">
        <f t="shared" si="5"/>
        <v>1057895</v>
      </c>
      <c r="D115" s="20"/>
      <c r="E115" s="29">
        <v>716560</v>
      </c>
      <c r="F115" s="29"/>
      <c r="G115" s="29">
        <v>265160</v>
      </c>
      <c r="H115" s="29"/>
      <c r="I115" s="29">
        <v>34507</v>
      </c>
      <c r="J115" s="29"/>
      <c r="K115" s="29">
        <v>38547</v>
      </c>
      <c r="L115" s="29"/>
      <c r="M115" s="29">
        <v>3121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</row>
    <row r="116" spans="1:253" s="7" customFormat="1" ht="14.25" customHeight="1" x14ac:dyDescent="0.15">
      <c r="A116" s="20" t="s">
        <v>79</v>
      </c>
      <c r="B116" s="21"/>
      <c r="C116" s="29">
        <f t="shared" si="5"/>
        <v>3456185</v>
      </c>
      <c r="D116" s="20"/>
      <c r="E116" s="29">
        <v>2244402</v>
      </c>
      <c r="F116" s="29"/>
      <c r="G116" s="29">
        <v>845339</v>
      </c>
      <c r="H116" s="29"/>
      <c r="I116" s="29">
        <v>94585</v>
      </c>
      <c r="J116" s="29"/>
      <c r="K116" s="29">
        <v>254441</v>
      </c>
      <c r="L116" s="29"/>
      <c r="M116" s="29">
        <v>17418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</row>
    <row r="117" spans="1:253" s="7" customFormat="1" ht="14.25" customHeight="1" x14ac:dyDescent="0.15">
      <c r="A117" s="20" t="s">
        <v>256</v>
      </c>
      <c r="B117" s="21"/>
      <c r="C117" s="37">
        <f t="shared" si="5"/>
        <v>15045604</v>
      </c>
      <c r="D117" s="20"/>
      <c r="E117" s="37">
        <f>SUM(E111:E116)</f>
        <v>10707008</v>
      </c>
      <c r="F117" s="29"/>
      <c r="G117" s="37">
        <f>SUM(G111:G116)</f>
        <v>3899443</v>
      </c>
      <c r="H117" s="29"/>
      <c r="I117" s="37">
        <f>SUM(I111:I116)</f>
        <v>285240</v>
      </c>
      <c r="J117" s="29"/>
      <c r="K117" s="37">
        <f>SUM(K111:K116)</f>
        <v>-3437</v>
      </c>
      <c r="L117" s="29"/>
      <c r="M117" s="37">
        <f>SUM(M111:M116)</f>
        <v>157350</v>
      </c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</row>
    <row r="118" spans="1:253" s="7" customFormat="1" ht="14.25" customHeight="1" x14ac:dyDescent="0.15">
      <c r="A118" s="20"/>
      <c r="B118" s="21"/>
      <c r="C118" s="29"/>
      <c r="D118" s="20"/>
      <c r="E118" s="29"/>
      <c r="F118" s="29"/>
      <c r="G118" s="29"/>
      <c r="H118" s="29"/>
      <c r="I118" s="29"/>
      <c r="J118" s="29"/>
      <c r="K118" s="29"/>
      <c r="L118" s="29"/>
      <c r="M118" s="29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</row>
    <row r="119" spans="1:253" s="7" customFormat="1" ht="13.5" customHeight="1" x14ac:dyDescent="0.15">
      <c r="A119" s="20" t="s">
        <v>195</v>
      </c>
      <c r="B119" s="21"/>
      <c r="C119" s="30">
        <f>SUM(E119:M119)</f>
        <v>2432</v>
      </c>
      <c r="D119" s="20"/>
      <c r="E119" s="30">
        <v>2432</v>
      </c>
      <c r="F119" s="29"/>
      <c r="G119" s="30">
        <v>0</v>
      </c>
      <c r="H119" s="29"/>
      <c r="I119" s="30">
        <v>0</v>
      </c>
      <c r="J119" s="29"/>
      <c r="K119" s="30">
        <v>0</v>
      </c>
      <c r="L119" s="29"/>
      <c r="M119" s="30">
        <v>0</v>
      </c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</row>
    <row r="120" spans="1:253" s="7" customFormat="1" ht="14.25" customHeight="1" x14ac:dyDescent="0.15">
      <c r="A120" s="20"/>
      <c r="B120" s="21"/>
      <c r="C120" s="29"/>
      <c r="D120" s="20"/>
      <c r="E120" s="29"/>
      <c r="F120" s="29"/>
      <c r="G120" s="29"/>
      <c r="H120" s="29"/>
      <c r="I120" s="29"/>
      <c r="J120" s="29"/>
      <c r="K120" s="29"/>
      <c r="L120" s="29"/>
      <c r="M120" s="29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</row>
    <row r="121" spans="1:253" s="7" customFormat="1" ht="13.5" customHeight="1" x14ac:dyDescent="0.15">
      <c r="A121" s="20" t="s">
        <v>230</v>
      </c>
      <c r="B121" s="21"/>
      <c r="C121" s="30">
        <f>SUM(E121:M121)</f>
        <v>193166</v>
      </c>
      <c r="D121" s="20"/>
      <c r="E121" s="30">
        <v>151750</v>
      </c>
      <c r="F121" s="29"/>
      <c r="G121" s="30">
        <v>41416</v>
      </c>
      <c r="H121" s="29"/>
      <c r="I121" s="30">
        <v>0</v>
      </c>
      <c r="J121" s="29"/>
      <c r="K121" s="30">
        <v>0</v>
      </c>
      <c r="L121" s="29"/>
      <c r="M121" s="30">
        <v>0</v>
      </c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</row>
    <row r="122" spans="1:253" s="7" customFormat="1" ht="13.5" customHeight="1" x14ac:dyDescent="0.15">
      <c r="A122" s="20"/>
      <c r="B122" s="21"/>
      <c r="C122" s="20"/>
      <c r="D122" s="20"/>
      <c r="E122" s="20"/>
      <c r="F122" s="29"/>
      <c r="G122" s="20"/>
      <c r="H122" s="29"/>
      <c r="I122" s="20"/>
      <c r="J122" s="29"/>
      <c r="K122" s="20"/>
      <c r="L122" s="29"/>
      <c r="M122" s="20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</row>
    <row r="123" spans="1:253" s="7" customFormat="1" ht="14.25" customHeight="1" x14ac:dyDescent="0.15">
      <c r="A123" s="20" t="s">
        <v>291</v>
      </c>
      <c r="B123" s="21" t="s">
        <v>9</v>
      </c>
      <c r="C123" s="20" t="s">
        <v>9</v>
      </c>
      <c r="D123" s="20"/>
      <c r="E123" s="20"/>
      <c r="F123" s="29"/>
      <c r="G123" s="20"/>
      <c r="H123" s="29"/>
      <c r="I123" s="20"/>
      <c r="J123" s="29"/>
      <c r="K123" s="20"/>
      <c r="L123" s="29"/>
      <c r="M123" s="20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</row>
    <row r="124" spans="1:253" s="7" customFormat="1" ht="13.5" customHeight="1" x14ac:dyDescent="0.15">
      <c r="A124" s="20" t="s">
        <v>292</v>
      </c>
      <c r="B124" s="21" t="s">
        <v>9</v>
      </c>
      <c r="C124" s="20">
        <f t="shared" ref="C124:C129" si="6">SUM(E124:M124)</f>
        <v>624646</v>
      </c>
      <c r="D124" s="20"/>
      <c r="E124" s="24">
        <v>239575</v>
      </c>
      <c r="F124" s="29"/>
      <c r="G124" s="24">
        <v>121140</v>
      </c>
      <c r="H124" s="29"/>
      <c r="I124" s="24">
        <v>13907</v>
      </c>
      <c r="J124" s="29"/>
      <c r="K124" s="24">
        <v>250024</v>
      </c>
      <c r="L124" s="29"/>
      <c r="M124" s="24">
        <v>0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</row>
    <row r="125" spans="1:253" s="7" customFormat="1" ht="14.25" customHeight="1" x14ac:dyDescent="0.15">
      <c r="A125" s="20" t="s">
        <v>293</v>
      </c>
      <c r="B125" s="21" t="s">
        <v>9</v>
      </c>
      <c r="C125" s="20">
        <f t="shared" si="6"/>
        <v>13982</v>
      </c>
      <c r="D125" s="20"/>
      <c r="E125" s="24">
        <v>0</v>
      </c>
      <c r="F125" s="29"/>
      <c r="G125" s="24">
        <v>0</v>
      </c>
      <c r="H125" s="29"/>
      <c r="I125" s="24">
        <v>0</v>
      </c>
      <c r="J125" s="29"/>
      <c r="K125" s="24">
        <v>13982</v>
      </c>
      <c r="L125" s="29"/>
      <c r="M125" s="24">
        <v>0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</row>
    <row r="126" spans="1:253" s="7" customFormat="1" ht="13.5" customHeight="1" x14ac:dyDescent="0.15">
      <c r="A126" s="20" t="s">
        <v>294</v>
      </c>
      <c r="B126" s="21" t="s">
        <v>9</v>
      </c>
      <c r="C126" s="20">
        <f t="shared" si="6"/>
        <v>8159905</v>
      </c>
      <c r="D126" s="20"/>
      <c r="E126" s="24">
        <v>5508624</v>
      </c>
      <c r="F126" s="29"/>
      <c r="G126" s="24">
        <v>2175043</v>
      </c>
      <c r="H126" s="29"/>
      <c r="I126" s="24">
        <v>79626</v>
      </c>
      <c r="J126" s="29"/>
      <c r="K126" s="24">
        <v>391473</v>
      </c>
      <c r="L126" s="29"/>
      <c r="M126" s="24">
        <v>5139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</row>
    <row r="127" spans="1:253" s="7" customFormat="1" ht="13.5" customHeight="1" x14ac:dyDescent="0.15">
      <c r="A127" s="20" t="s">
        <v>295</v>
      </c>
      <c r="B127" s="21" t="s">
        <v>9</v>
      </c>
      <c r="C127" s="20">
        <f t="shared" si="6"/>
        <v>45400</v>
      </c>
      <c r="D127" s="20"/>
      <c r="E127" s="24">
        <v>25625</v>
      </c>
      <c r="F127" s="29"/>
      <c r="G127" s="24">
        <v>10570</v>
      </c>
      <c r="H127" s="29"/>
      <c r="I127" s="24">
        <v>0</v>
      </c>
      <c r="J127" s="29"/>
      <c r="K127" s="24">
        <v>9205</v>
      </c>
      <c r="L127" s="29"/>
      <c r="M127" s="24">
        <v>0</v>
      </c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</row>
    <row r="128" spans="1:253" s="7" customFormat="1" ht="14.25" customHeight="1" x14ac:dyDescent="0.15">
      <c r="A128" s="20" t="s">
        <v>296</v>
      </c>
      <c r="B128" s="21" t="s">
        <v>9</v>
      </c>
      <c r="C128" s="25">
        <f t="shared" si="6"/>
        <v>126790</v>
      </c>
      <c r="D128" s="20"/>
      <c r="E128" s="25">
        <v>71820</v>
      </c>
      <c r="F128" s="29"/>
      <c r="G128" s="25">
        <v>7631</v>
      </c>
      <c r="H128" s="29"/>
      <c r="I128" s="25">
        <v>12840</v>
      </c>
      <c r="J128" s="29"/>
      <c r="K128" s="25">
        <v>34499</v>
      </c>
      <c r="L128" s="29"/>
      <c r="M128" s="25">
        <v>0</v>
      </c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</row>
    <row r="129" spans="1:253" s="7" customFormat="1" ht="13.5" customHeight="1" x14ac:dyDescent="0.15">
      <c r="A129" s="20" t="s">
        <v>297</v>
      </c>
      <c r="B129" s="21" t="s">
        <v>9</v>
      </c>
      <c r="C129" s="25">
        <f t="shared" si="6"/>
        <v>8970723</v>
      </c>
      <c r="D129" s="20"/>
      <c r="E129" s="25">
        <f>SUM(E124:E128)</f>
        <v>5845644</v>
      </c>
      <c r="F129" s="29"/>
      <c r="G129" s="25">
        <f>SUM(G124:G128)</f>
        <v>2314384</v>
      </c>
      <c r="H129" s="29"/>
      <c r="I129" s="25">
        <f>SUM(I124:I128)</f>
        <v>106373</v>
      </c>
      <c r="J129" s="29"/>
      <c r="K129" s="25">
        <f>SUM(K124:K128)</f>
        <v>699183</v>
      </c>
      <c r="L129" s="29"/>
      <c r="M129" s="25">
        <f>SUM(M124:M128)</f>
        <v>5139</v>
      </c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</row>
    <row r="130" spans="1:253" s="7" customFormat="1" ht="13.5" customHeight="1" x14ac:dyDescent="0.15">
      <c r="A130" s="20"/>
      <c r="B130" s="21"/>
      <c r="C130" s="20"/>
      <c r="D130" s="20"/>
      <c r="E130" s="20"/>
      <c r="F130" s="29"/>
      <c r="G130" s="20"/>
      <c r="H130" s="29"/>
      <c r="I130" s="20"/>
      <c r="J130" s="29"/>
      <c r="K130" s="20"/>
      <c r="L130" s="29"/>
      <c r="M130" s="20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</row>
    <row r="131" spans="1:253" s="7" customFormat="1" ht="14.25" customHeight="1" x14ac:dyDescent="0.15">
      <c r="A131" s="20" t="s">
        <v>46</v>
      </c>
      <c r="B131" s="21" t="s">
        <v>9</v>
      </c>
      <c r="C131" s="25">
        <f>SUM(E131:M131)</f>
        <v>4912785</v>
      </c>
      <c r="D131" s="20"/>
      <c r="E131" s="25">
        <v>3485805</v>
      </c>
      <c r="F131" s="29"/>
      <c r="G131" s="25">
        <v>1176960</v>
      </c>
      <c r="H131" s="29"/>
      <c r="I131" s="25">
        <v>15347</v>
      </c>
      <c r="J131" s="29"/>
      <c r="K131" s="25">
        <v>205423</v>
      </c>
      <c r="L131" s="29"/>
      <c r="M131" s="25">
        <v>29250</v>
      </c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</row>
    <row r="132" spans="1:253" s="7" customFormat="1" ht="14.25" customHeight="1" x14ac:dyDescent="0.15">
      <c r="A132" s="20"/>
      <c r="B132" s="21"/>
      <c r="C132" s="29"/>
      <c r="D132" s="20"/>
      <c r="E132" s="29"/>
      <c r="F132" s="29"/>
      <c r="G132" s="29"/>
      <c r="H132" s="29"/>
      <c r="I132" s="29"/>
      <c r="J132" s="29"/>
      <c r="K132" s="29"/>
      <c r="L132" s="29"/>
      <c r="M132" s="29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</row>
    <row r="133" spans="1:253" s="7" customFormat="1" ht="14.25" customHeight="1" x14ac:dyDescent="0.15">
      <c r="A133" s="20" t="s">
        <v>165</v>
      </c>
      <c r="B133" s="21" t="s">
        <v>9</v>
      </c>
      <c r="C133" s="20" t="s">
        <v>9</v>
      </c>
      <c r="D133" s="20"/>
      <c r="E133" s="20"/>
      <c r="F133" s="29"/>
      <c r="G133" s="20"/>
      <c r="H133" s="29"/>
      <c r="I133" s="20"/>
      <c r="J133" s="29"/>
      <c r="K133" s="20"/>
      <c r="L133" s="29"/>
      <c r="M133" s="20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</row>
    <row r="134" spans="1:253" s="7" customFormat="1" ht="13.5" customHeight="1" x14ac:dyDescent="0.15">
      <c r="A134" s="20" t="s">
        <v>47</v>
      </c>
      <c r="B134" s="21" t="s">
        <v>9</v>
      </c>
      <c r="C134" s="20">
        <f>SUM(E134:M134)</f>
        <v>338213</v>
      </c>
      <c r="D134" s="20"/>
      <c r="E134" s="24">
        <v>152340</v>
      </c>
      <c r="F134" s="29"/>
      <c r="G134" s="24">
        <v>63609</v>
      </c>
      <c r="H134" s="29"/>
      <c r="I134" s="24">
        <v>8638</v>
      </c>
      <c r="J134" s="29"/>
      <c r="K134" s="24">
        <v>113626</v>
      </c>
      <c r="L134" s="29"/>
      <c r="M134" s="24">
        <v>0</v>
      </c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</row>
    <row r="135" spans="1:253" s="7" customFormat="1" ht="14.25" customHeight="1" x14ac:dyDescent="0.15">
      <c r="A135" s="20" t="s">
        <v>58</v>
      </c>
      <c r="B135" s="21" t="s">
        <v>9</v>
      </c>
      <c r="C135" s="20">
        <f>SUM(E135:M135)</f>
        <v>213203</v>
      </c>
      <c r="D135" s="20"/>
      <c r="E135" s="24">
        <v>111365</v>
      </c>
      <c r="F135" s="29"/>
      <c r="G135" s="24">
        <v>13185</v>
      </c>
      <c r="H135" s="29"/>
      <c r="I135" s="24">
        <v>21486</v>
      </c>
      <c r="J135" s="29"/>
      <c r="K135" s="24">
        <v>60062</v>
      </c>
      <c r="L135" s="29"/>
      <c r="M135" s="24">
        <v>7105</v>
      </c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</row>
    <row r="136" spans="1:253" s="7" customFormat="1" ht="13.5" customHeight="1" x14ac:dyDescent="0.15">
      <c r="A136" s="20" t="s">
        <v>192</v>
      </c>
      <c r="B136" s="21" t="s">
        <v>9</v>
      </c>
      <c r="C136" s="20">
        <f>SUM(E136:M136)</f>
        <v>6742459</v>
      </c>
      <c r="D136" s="20"/>
      <c r="E136" s="24">
        <v>4908432</v>
      </c>
      <c r="F136" s="29"/>
      <c r="G136" s="24">
        <v>1650933</v>
      </c>
      <c r="H136" s="29"/>
      <c r="I136" s="24">
        <v>4026</v>
      </c>
      <c r="J136" s="29"/>
      <c r="K136" s="24">
        <v>177369</v>
      </c>
      <c r="L136" s="29"/>
      <c r="M136" s="24">
        <v>1699</v>
      </c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</row>
    <row r="137" spans="1:253" s="7" customFormat="1" ht="14.25" customHeight="1" x14ac:dyDescent="0.15">
      <c r="A137" s="20" t="s">
        <v>188</v>
      </c>
      <c r="B137" s="21" t="s">
        <v>9</v>
      </c>
      <c r="C137" s="25">
        <f>SUM(E137:M137)</f>
        <v>2559090</v>
      </c>
      <c r="D137" s="20"/>
      <c r="E137" s="25">
        <v>1679393</v>
      </c>
      <c r="F137" s="29"/>
      <c r="G137" s="25">
        <v>575535</v>
      </c>
      <c r="H137" s="29"/>
      <c r="I137" s="25">
        <v>69597</v>
      </c>
      <c r="J137" s="29"/>
      <c r="K137" s="25">
        <v>203594</v>
      </c>
      <c r="L137" s="29"/>
      <c r="M137" s="25">
        <v>30971</v>
      </c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</row>
    <row r="138" spans="1:253" s="7" customFormat="1" ht="13.5" customHeight="1" x14ac:dyDescent="0.15">
      <c r="A138" s="20" t="s">
        <v>119</v>
      </c>
      <c r="B138" s="21" t="s">
        <v>9</v>
      </c>
      <c r="C138" s="25">
        <f>SUM(E138:M138)</f>
        <v>9852965</v>
      </c>
      <c r="D138" s="20"/>
      <c r="E138" s="25">
        <f>SUM(E134:E137)</f>
        <v>6851530</v>
      </c>
      <c r="F138" s="29"/>
      <c r="G138" s="25">
        <f>SUM(G134:G137)</f>
        <v>2303262</v>
      </c>
      <c r="H138" s="29"/>
      <c r="I138" s="25">
        <f>SUM(I134:I137)</f>
        <v>103747</v>
      </c>
      <c r="J138" s="29"/>
      <c r="K138" s="25">
        <f>SUM(K134:K137)</f>
        <v>554651</v>
      </c>
      <c r="L138" s="29"/>
      <c r="M138" s="25">
        <f>SUM(M134:M137)</f>
        <v>39775</v>
      </c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</row>
    <row r="139" spans="1:253" s="7" customFormat="1" ht="14.25" customHeight="1" x14ac:dyDescent="0.15">
      <c r="A139" s="20"/>
      <c r="B139" s="21"/>
      <c r="C139" s="29"/>
      <c r="D139" s="20"/>
      <c r="E139" s="29"/>
      <c r="F139" s="29"/>
      <c r="G139" s="29"/>
      <c r="H139" s="29"/>
      <c r="I139" s="29"/>
      <c r="J139" s="29"/>
      <c r="K139" s="29"/>
      <c r="L139" s="29"/>
      <c r="M139" s="29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</row>
    <row r="140" spans="1:253" s="7" customFormat="1" ht="14.25" customHeight="1" x14ac:dyDescent="0.15">
      <c r="A140" s="20" t="s">
        <v>231</v>
      </c>
      <c r="B140" s="21" t="s">
        <v>9</v>
      </c>
      <c r="C140" s="20"/>
      <c r="D140" s="20"/>
      <c r="E140" s="20" t="s">
        <v>9</v>
      </c>
      <c r="F140" s="29" t="s">
        <v>9</v>
      </c>
      <c r="G140" s="20" t="s">
        <v>9</v>
      </c>
      <c r="H140" s="29" t="s">
        <v>9</v>
      </c>
      <c r="I140" s="20" t="s">
        <v>9</v>
      </c>
      <c r="J140" s="29" t="s">
        <v>9</v>
      </c>
      <c r="K140" s="20" t="s">
        <v>9</v>
      </c>
      <c r="L140" s="29" t="s">
        <v>9</v>
      </c>
      <c r="M140" s="20" t="s">
        <v>9</v>
      </c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</row>
    <row r="141" spans="1:253" s="7" customFormat="1" ht="13.5" customHeight="1" x14ac:dyDescent="0.15">
      <c r="A141" s="20" t="s">
        <v>29</v>
      </c>
      <c r="B141" s="21" t="s">
        <v>9</v>
      </c>
      <c r="C141" s="20">
        <f t="shared" ref="C141:C147" si="7">SUM(E141:M141)</f>
        <v>8875522</v>
      </c>
      <c r="D141" s="20"/>
      <c r="E141" s="24">
        <v>6540425</v>
      </c>
      <c r="F141" s="29"/>
      <c r="G141" s="24">
        <v>1835265</v>
      </c>
      <c r="H141" s="29"/>
      <c r="I141" s="24">
        <v>5632</v>
      </c>
      <c r="J141" s="29"/>
      <c r="K141" s="24">
        <v>445214</v>
      </c>
      <c r="L141" s="29"/>
      <c r="M141" s="24">
        <v>48986</v>
      </c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</row>
    <row r="142" spans="1:253" s="7" customFormat="1" ht="14.25" customHeight="1" x14ac:dyDescent="0.15">
      <c r="A142" s="20" t="s">
        <v>30</v>
      </c>
      <c r="B142" s="21" t="s">
        <v>9</v>
      </c>
      <c r="C142" s="20">
        <f t="shared" si="7"/>
        <v>6273845</v>
      </c>
      <c r="D142" s="20"/>
      <c r="E142" s="24">
        <v>4570723</v>
      </c>
      <c r="F142" s="29"/>
      <c r="G142" s="24">
        <v>1172279</v>
      </c>
      <c r="H142" s="29"/>
      <c r="I142" s="24">
        <v>10664</v>
      </c>
      <c r="J142" s="29"/>
      <c r="K142" s="24">
        <v>517490</v>
      </c>
      <c r="L142" s="29"/>
      <c r="M142" s="24">
        <v>2689</v>
      </c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</row>
    <row r="143" spans="1:253" s="7" customFormat="1" ht="14.25" customHeight="1" x14ac:dyDescent="0.15">
      <c r="A143" s="20" t="s">
        <v>290</v>
      </c>
      <c r="B143" s="21" t="s">
        <v>9</v>
      </c>
      <c r="C143" s="20">
        <f t="shared" si="7"/>
        <v>2312072</v>
      </c>
      <c r="D143" s="20"/>
      <c r="E143" s="24">
        <v>1556630</v>
      </c>
      <c r="F143" s="29"/>
      <c r="G143" s="24">
        <v>484795</v>
      </c>
      <c r="H143" s="29"/>
      <c r="I143" s="24">
        <v>16174</v>
      </c>
      <c r="J143" s="29"/>
      <c r="K143" s="24">
        <v>172452</v>
      </c>
      <c r="L143" s="29"/>
      <c r="M143" s="24">
        <v>82021</v>
      </c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</row>
    <row r="144" spans="1:253" s="7" customFormat="1" ht="13.5" customHeight="1" x14ac:dyDescent="0.15">
      <c r="A144" s="20" t="s">
        <v>16</v>
      </c>
      <c r="B144" s="21" t="s">
        <v>9</v>
      </c>
      <c r="C144" s="20">
        <f t="shared" si="7"/>
        <v>354374</v>
      </c>
      <c r="D144" s="20"/>
      <c r="E144" s="24">
        <v>247083</v>
      </c>
      <c r="F144" s="29"/>
      <c r="G144" s="24">
        <v>107126</v>
      </c>
      <c r="H144" s="29"/>
      <c r="I144" s="24">
        <v>0</v>
      </c>
      <c r="J144" s="29"/>
      <c r="K144" s="24">
        <v>165</v>
      </c>
      <c r="L144" s="29"/>
      <c r="M144" s="24">
        <v>0</v>
      </c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</row>
    <row r="145" spans="1:253" s="7" customFormat="1" ht="14.25" customHeight="1" x14ac:dyDescent="0.15">
      <c r="A145" s="20" t="s">
        <v>24</v>
      </c>
      <c r="B145" s="21" t="s">
        <v>9</v>
      </c>
      <c r="C145" s="20">
        <f t="shared" si="7"/>
        <v>7411962</v>
      </c>
      <c r="D145" s="20"/>
      <c r="E145" s="24">
        <v>5424980</v>
      </c>
      <c r="F145" s="29"/>
      <c r="G145" s="24">
        <v>1670479</v>
      </c>
      <c r="H145" s="29"/>
      <c r="I145" s="24">
        <v>86055</v>
      </c>
      <c r="J145" s="29"/>
      <c r="K145" s="24">
        <v>200414</v>
      </c>
      <c r="L145" s="29"/>
      <c r="M145" s="24">
        <v>30034</v>
      </c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</row>
    <row r="146" spans="1:253" s="7" customFormat="1" ht="14.25" customHeight="1" x14ac:dyDescent="0.15">
      <c r="A146" s="20" t="s">
        <v>31</v>
      </c>
      <c r="B146" s="21" t="s">
        <v>9</v>
      </c>
      <c r="C146" s="25">
        <f t="shared" si="7"/>
        <v>5241958</v>
      </c>
      <c r="D146" s="20"/>
      <c r="E146" s="25">
        <v>3740941</v>
      </c>
      <c r="F146" s="29"/>
      <c r="G146" s="25">
        <v>1142297</v>
      </c>
      <c r="H146" s="29"/>
      <c r="I146" s="25">
        <v>6367</v>
      </c>
      <c r="J146" s="29"/>
      <c r="K146" s="25">
        <v>333415</v>
      </c>
      <c r="L146" s="29"/>
      <c r="M146" s="25">
        <v>18938</v>
      </c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</row>
    <row r="147" spans="1:253" s="7" customFormat="1" ht="13.5" customHeight="1" x14ac:dyDescent="0.15">
      <c r="A147" s="20" t="s">
        <v>232</v>
      </c>
      <c r="B147" s="21" t="s">
        <v>9</v>
      </c>
      <c r="C147" s="25">
        <f t="shared" si="7"/>
        <v>30469733</v>
      </c>
      <c r="D147" s="20"/>
      <c r="E147" s="25">
        <f>SUM(E141:E146)</f>
        <v>22080782</v>
      </c>
      <c r="F147" s="29"/>
      <c r="G147" s="25">
        <f>SUM(G141:G146)</f>
        <v>6412241</v>
      </c>
      <c r="H147" s="29"/>
      <c r="I147" s="25">
        <f>SUM(I141:I146)</f>
        <v>124892</v>
      </c>
      <c r="J147" s="29"/>
      <c r="K147" s="25">
        <f>SUM(K141:K146)</f>
        <v>1669150</v>
      </c>
      <c r="L147" s="29"/>
      <c r="M147" s="25">
        <f>SUM(M141:M146)</f>
        <v>182668</v>
      </c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</row>
    <row r="148" spans="1:253" s="7" customFormat="1" ht="14.25" customHeight="1" x14ac:dyDescent="0.15">
      <c r="A148" s="20"/>
      <c r="B148" s="21" t="s">
        <v>9</v>
      </c>
      <c r="C148" s="20"/>
      <c r="D148" s="20"/>
      <c r="E148" s="20"/>
      <c r="F148" s="29"/>
      <c r="G148" s="20"/>
      <c r="H148" s="29"/>
      <c r="I148" s="20"/>
      <c r="J148" s="29"/>
      <c r="K148" s="20"/>
      <c r="L148" s="29"/>
      <c r="M148" s="20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</row>
    <row r="149" spans="1:253" s="7" customFormat="1" ht="13.5" customHeight="1" x14ac:dyDescent="0.15">
      <c r="A149" s="20" t="s">
        <v>247</v>
      </c>
      <c r="B149" s="21"/>
      <c r="C149" s="29"/>
      <c r="D149" s="20"/>
      <c r="E149" s="29"/>
      <c r="F149" s="29"/>
      <c r="G149" s="29"/>
      <c r="H149" s="29"/>
      <c r="I149" s="29"/>
      <c r="J149" s="29"/>
      <c r="K149" s="29"/>
      <c r="L149" s="29"/>
      <c r="M149" s="29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</row>
    <row r="150" spans="1:253" s="7" customFormat="1" ht="14.25" customHeight="1" x14ac:dyDescent="0.15">
      <c r="A150" s="20" t="s">
        <v>148</v>
      </c>
      <c r="B150" s="21"/>
      <c r="C150" s="29">
        <f>SUM(E150:M150)</f>
        <v>4094995</v>
      </c>
      <c r="D150" s="29"/>
      <c r="E150" s="29">
        <v>2329617</v>
      </c>
      <c r="F150" s="29"/>
      <c r="G150" s="29">
        <v>752214</v>
      </c>
      <c r="H150" s="29"/>
      <c r="I150" s="29">
        <v>141257</v>
      </c>
      <c r="J150" s="29"/>
      <c r="K150" s="29">
        <v>721613</v>
      </c>
      <c r="L150" s="29"/>
      <c r="M150" s="29">
        <v>150294</v>
      </c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</row>
    <row r="151" spans="1:253" s="7" customFormat="1" ht="14.25" customHeight="1" x14ac:dyDescent="0.15">
      <c r="A151" s="20" t="s">
        <v>257</v>
      </c>
      <c r="B151" s="21"/>
      <c r="C151" s="37">
        <f>SUM(E151:M151)</f>
        <v>4094995</v>
      </c>
      <c r="D151" s="20"/>
      <c r="E151" s="37">
        <f>SUM(E150:E150)</f>
        <v>2329617</v>
      </c>
      <c r="F151" s="29"/>
      <c r="G151" s="37">
        <f>SUM(G150:G150)</f>
        <v>752214</v>
      </c>
      <c r="H151" s="29"/>
      <c r="I151" s="37">
        <f>SUM(I150:I150)</f>
        <v>141257</v>
      </c>
      <c r="J151" s="29"/>
      <c r="K151" s="37">
        <f>SUM(K150:K150)</f>
        <v>721613</v>
      </c>
      <c r="L151" s="29"/>
      <c r="M151" s="37">
        <f>SUM(M150:M150)</f>
        <v>150294</v>
      </c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</row>
    <row r="152" spans="1:253" s="7" customFormat="1" ht="13.5" customHeight="1" x14ac:dyDescent="0.15">
      <c r="A152" s="20"/>
      <c r="B152" s="21"/>
      <c r="C152" s="20"/>
      <c r="D152" s="20"/>
      <c r="E152" s="20"/>
      <c r="F152" s="29"/>
      <c r="G152" s="20"/>
      <c r="H152" s="29"/>
      <c r="I152" s="20"/>
      <c r="J152" s="29"/>
      <c r="K152" s="20"/>
      <c r="L152" s="29"/>
      <c r="M152" s="20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</row>
    <row r="153" spans="1:253" s="7" customFormat="1" ht="14.25" customHeight="1" x14ac:dyDescent="0.15">
      <c r="A153" s="20" t="s">
        <v>180</v>
      </c>
      <c r="B153" s="21"/>
      <c r="C153" s="25">
        <f>SUM(E153:M153)</f>
        <v>199736</v>
      </c>
      <c r="D153" s="20"/>
      <c r="E153" s="25">
        <v>140443</v>
      </c>
      <c r="F153" s="29"/>
      <c r="G153" s="25">
        <v>55408</v>
      </c>
      <c r="H153" s="29"/>
      <c r="I153" s="25">
        <v>0</v>
      </c>
      <c r="J153" s="29"/>
      <c r="K153" s="25">
        <v>3885</v>
      </c>
      <c r="L153" s="29"/>
      <c r="M153" s="25">
        <v>0</v>
      </c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</row>
    <row r="154" spans="1:253" s="7" customFormat="1" ht="13.5" customHeight="1" x14ac:dyDescent="0.15">
      <c r="A154" s="20"/>
      <c r="B154" s="21"/>
      <c r="C154" s="20"/>
      <c r="D154" s="20"/>
      <c r="E154" s="20"/>
      <c r="F154" s="29"/>
      <c r="G154" s="20"/>
      <c r="H154" s="29"/>
      <c r="I154" s="20"/>
      <c r="J154" s="29"/>
      <c r="K154" s="20"/>
      <c r="L154" s="29"/>
      <c r="M154" s="20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</row>
    <row r="155" spans="1:253" s="7" customFormat="1" ht="14.25" customHeight="1" x14ac:dyDescent="0.15">
      <c r="A155" s="20" t="s">
        <v>48</v>
      </c>
      <c r="B155" s="21" t="s">
        <v>9</v>
      </c>
      <c r="C155" s="25">
        <f>SUM(E155:M155)</f>
        <v>3923371</v>
      </c>
      <c r="D155" s="20"/>
      <c r="E155" s="25">
        <v>2891348</v>
      </c>
      <c r="F155" s="29"/>
      <c r="G155" s="25">
        <v>1003503</v>
      </c>
      <c r="H155" s="29"/>
      <c r="I155" s="25">
        <v>0</v>
      </c>
      <c r="J155" s="29"/>
      <c r="K155" s="25">
        <v>28520</v>
      </c>
      <c r="L155" s="29"/>
      <c r="M155" s="25">
        <v>0</v>
      </c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</row>
    <row r="156" spans="1:253" s="7" customFormat="1" ht="14.25" customHeight="1" x14ac:dyDescent="0.15">
      <c r="A156" s="20"/>
      <c r="B156" s="21"/>
      <c r="C156" s="29"/>
      <c r="D156" s="20"/>
      <c r="E156" s="29"/>
      <c r="F156" s="29"/>
      <c r="G156" s="29"/>
      <c r="H156" s="29"/>
      <c r="I156" s="29"/>
      <c r="J156" s="29"/>
      <c r="K156" s="29"/>
      <c r="L156" s="29"/>
      <c r="M156" s="29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</row>
    <row r="157" spans="1:253" s="7" customFormat="1" ht="14.25" customHeight="1" x14ac:dyDescent="0.15">
      <c r="A157" s="20" t="s">
        <v>342</v>
      </c>
      <c r="B157" s="21" t="s">
        <v>9</v>
      </c>
      <c r="C157" s="25">
        <f>SUM(E157:M157)</f>
        <v>651</v>
      </c>
      <c r="D157" s="20"/>
      <c r="E157" s="25">
        <v>651</v>
      </c>
      <c r="F157" s="29"/>
      <c r="G157" s="25">
        <v>0</v>
      </c>
      <c r="H157" s="29"/>
      <c r="I157" s="25">
        <v>0</v>
      </c>
      <c r="J157" s="29"/>
      <c r="K157" s="25">
        <v>0</v>
      </c>
      <c r="L157" s="29"/>
      <c r="M157" s="25">
        <v>0</v>
      </c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</row>
    <row r="158" spans="1:253" s="7" customFormat="1" ht="14.25" customHeight="1" x14ac:dyDescent="0.15">
      <c r="A158" s="20"/>
      <c r="B158" s="21"/>
      <c r="C158" s="29"/>
      <c r="D158" s="20"/>
      <c r="E158" s="29"/>
      <c r="F158" s="29"/>
      <c r="G158" s="29"/>
      <c r="H158" s="29"/>
      <c r="I158" s="29"/>
      <c r="J158" s="29"/>
      <c r="K158" s="29"/>
      <c r="L158" s="29"/>
      <c r="M158" s="29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</row>
    <row r="159" spans="1:253" s="7" customFormat="1" ht="14.25" customHeight="1" x14ac:dyDescent="0.15">
      <c r="A159" s="20" t="s">
        <v>166</v>
      </c>
      <c r="B159" s="21" t="s">
        <v>9</v>
      </c>
      <c r="C159" s="20"/>
      <c r="D159" s="20"/>
      <c r="E159" s="20"/>
      <c r="F159" s="29"/>
      <c r="G159" s="20"/>
      <c r="H159" s="29"/>
      <c r="I159" s="20"/>
      <c r="J159" s="29"/>
      <c r="K159" s="20"/>
      <c r="L159" s="29"/>
      <c r="M159" s="20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</row>
    <row r="160" spans="1:253" s="7" customFormat="1" ht="13.5" customHeight="1" x14ac:dyDescent="0.15">
      <c r="A160" s="20" t="s">
        <v>49</v>
      </c>
      <c r="B160" s="21" t="s">
        <v>9</v>
      </c>
      <c r="C160" s="20">
        <f t="shared" ref="C160:C167" si="8">SUM(E160:M160)</f>
        <v>9005844</v>
      </c>
      <c r="D160" s="20"/>
      <c r="E160" s="24">
        <v>5950751</v>
      </c>
      <c r="F160" s="29"/>
      <c r="G160" s="24">
        <v>2544760</v>
      </c>
      <c r="H160" s="29"/>
      <c r="I160" s="24">
        <v>91921</v>
      </c>
      <c r="J160" s="29"/>
      <c r="K160" s="24">
        <v>405820</v>
      </c>
      <c r="L160" s="29"/>
      <c r="M160" s="24">
        <v>12592</v>
      </c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</row>
    <row r="161" spans="1:253" s="7" customFormat="1" ht="14.25" customHeight="1" x14ac:dyDescent="0.15">
      <c r="A161" s="20" t="s">
        <v>50</v>
      </c>
      <c r="B161" s="21" t="s">
        <v>9</v>
      </c>
      <c r="C161" s="20">
        <f t="shared" si="8"/>
        <v>2350794</v>
      </c>
      <c r="D161" s="20"/>
      <c r="E161" s="24">
        <v>1528608</v>
      </c>
      <c r="F161" s="29"/>
      <c r="G161" s="24">
        <v>666626</v>
      </c>
      <c r="H161" s="29"/>
      <c r="I161" s="24">
        <v>8813</v>
      </c>
      <c r="J161" s="29"/>
      <c r="K161" s="24">
        <v>131823</v>
      </c>
      <c r="L161" s="29"/>
      <c r="M161" s="24">
        <v>14924</v>
      </c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</row>
    <row r="162" spans="1:253" s="7" customFormat="1" ht="13.5" customHeight="1" x14ac:dyDescent="0.15">
      <c r="A162" s="20" t="s">
        <v>51</v>
      </c>
      <c r="B162" s="21" t="s">
        <v>9</v>
      </c>
      <c r="C162" s="20">
        <f t="shared" si="8"/>
        <v>64846</v>
      </c>
      <c r="D162" s="20"/>
      <c r="E162" s="24">
        <v>32045</v>
      </c>
      <c r="F162" s="29"/>
      <c r="G162" s="24">
        <v>11932</v>
      </c>
      <c r="H162" s="29"/>
      <c r="I162" s="24">
        <v>1178</v>
      </c>
      <c r="J162" s="29"/>
      <c r="K162" s="24">
        <v>19691</v>
      </c>
      <c r="L162" s="29"/>
      <c r="M162" s="24">
        <v>0</v>
      </c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</row>
    <row r="163" spans="1:253" s="7" customFormat="1" ht="14.25" customHeight="1" x14ac:dyDescent="0.15">
      <c r="A163" s="20" t="s">
        <v>16</v>
      </c>
      <c r="B163" s="21" t="s">
        <v>9</v>
      </c>
      <c r="C163" s="20">
        <f t="shared" si="8"/>
        <v>534570</v>
      </c>
      <c r="D163" s="20"/>
      <c r="E163" s="24">
        <v>351115</v>
      </c>
      <c r="F163" s="29"/>
      <c r="G163" s="24">
        <v>27920</v>
      </c>
      <c r="H163" s="29"/>
      <c r="I163" s="24">
        <v>17324</v>
      </c>
      <c r="J163" s="29"/>
      <c r="K163" s="24">
        <v>138211</v>
      </c>
      <c r="L163" s="29"/>
      <c r="M163" s="24">
        <v>0</v>
      </c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</row>
    <row r="164" spans="1:253" s="7" customFormat="1" ht="13.5" customHeight="1" x14ac:dyDescent="0.15">
      <c r="A164" s="20" t="s">
        <v>298</v>
      </c>
      <c r="B164" s="21" t="s">
        <v>9</v>
      </c>
      <c r="C164" s="20">
        <f t="shared" si="8"/>
        <v>492474</v>
      </c>
      <c r="D164" s="20"/>
      <c r="E164" s="24">
        <v>491653</v>
      </c>
      <c r="F164" s="29"/>
      <c r="G164" s="24">
        <v>204984</v>
      </c>
      <c r="H164" s="29"/>
      <c r="I164" s="24">
        <v>0</v>
      </c>
      <c r="J164" s="29"/>
      <c r="K164" s="24">
        <v>-255556</v>
      </c>
      <c r="L164" s="29"/>
      <c r="M164" s="24">
        <v>51393</v>
      </c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</row>
    <row r="165" spans="1:253" s="7" customFormat="1" ht="14.25" customHeight="1" x14ac:dyDescent="0.15">
      <c r="A165" s="20" t="s">
        <v>52</v>
      </c>
      <c r="B165" s="21" t="s">
        <v>9</v>
      </c>
      <c r="C165" s="20">
        <f t="shared" si="8"/>
        <v>2377342</v>
      </c>
      <c r="D165" s="20"/>
      <c r="E165" s="24">
        <v>1536498</v>
      </c>
      <c r="F165" s="29"/>
      <c r="G165" s="24">
        <v>613280</v>
      </c>
      <c r="H165" s="29"/>
      <c r="I165" s="24">
        <v>37741</v>
      </c>
      <c r="J165" s="29"/>
      <c r="K165" s="24">
        <v>118890</v>
      </c>
      <c r="L165" s="29"/>
      <c r="M165" s="24">
        <v>70933</v>
      </c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</row>
    <row r="166" spans="1:253" s="7" customFormat="1" ht="14.25" customHeight="1" x14ac:dyDescent="0.15">
      <c r="A166" s="20" t="s">
        <v>53</v>
      </c>
      <c r="B166" s="21" t="s">
        <v>9</v>
      </c>
      <c r="C166" s="30">
        <f t="shared" si="8"/>
        <v>2030625</v>
      </c>
      <c r="D166" s="20"/>
      <c r="E166" s="30">
        <v>812488</v>
      </c>
      <c r="F166" s="29"/>
      <c r="G166" s="30">
        <v>318059</v>
      </c>
      <c r="H166" s="29"/>
      <c r="I166" s="30">
        <v>18934</v>
      </c>
      <c r="J166" s="29"/>
      <c r="K166" s="30">
        <v>881144</v>
      </c>
      <c r="L166" s="29"/>
      <c r="M166" s="30">
        <v>0</v>
      </c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</row>
    <row r="167" spans="1:253" s="7" customFormat="1" ht="13.5" customHeight="1" x14ac:dyDescent="0.15">
      <c r="A167" s="20" t="s">
        <v>117</v>
      </c>
      <c r="B167" s="21" t="s">
        <v>9</v>
      </c>
      <c r="C167" s="25">
        <f t="shared" si="8"/>
        <v>16856495</v>
      </c>
      <c r="D167" s="20"/>
      <c r="E167" s="25">
        <f>SUM(E160:E166)</f>
        <v>10703158</v>
      </c>
      <c r="F167" s="29"/>
      <c r="G167" s="25">
        <f>SUM(G160:G166)</f>
        <v>4387561</v>
      </c>
      <c r="H167" s="29"/>
      <c r="I167" s="25">
        <f>SUM(I160:I166)</f>
        <v>175911</v>
      </c>
      <c r="J167" s="29"/>
      <c r="K167" s="25">
        <f>SUM(K160:K166)</f>
        <v>1440023</v>
      </c>
      <c r="L167" s="29"/>
      <c r="M167" s="25">
        <f>SUM(M160:M166)</f>
        <v>149842</v>
      </c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</row>
    <row r="168" spans="1:253" s="7" customFormat="1" ht="14.25" customHeight="1" x14ac:dyDescent="0.15">
      <c r="A168" s="20"/>
      <c r="B168" s="21" t="s">
        <v>9</v>
      </c>
      <c r="C168" s="20"/>
      <c r="D168" s="20"/>
      <c r="E168" s="20"/>
      <c r="F168" s="29"/>
      <c r="G168" s="20"/>
      <c r="H168" s="29"/>
      <c r="I168" s="20"/>
      <c r="J168" s="29"/>
      <c r="K168" s="20"/>
      <c r="L168" s="29"/>
      <c r="M168" s="20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</row>
    <row r="169" spans="1:253" s="7" customFormat="1" ht="13.5" customHeight="1" x14ac:dyDescent="0.15">
      <c r="A169" s="20" t="s">
        <v>118</v>
      </c>
      <c r="B169" s="21" t="s">
        <v>9</v>
      </c>
      <c r="C169" s="25">
        <f>SUM(E169:M169)</f>
        <v>212898344</v>
      </c>
      <c r="D169" s="20"/>
      <c r="E169" s="25">
        <f>SUM(E167+E155+E151+E138+E121+E129+E131+E91+E89+E87+E85+E72+E62+E60+E54+E52+E147+E108+E39+E31+E17+E153+E117+E15+E64+E157+E119)</f>
        <v>147028335</v>
      </c>
      <c r="F169" s="29"/>
      <c r="G169" s="25">
        <f>SUM(G167+G155+G151+G138+G121+G129+G131+G91+G89+G87+G85+G72+G62+G60+G54+G52+G147+G108+G39+G31+G17+G153+G117+G15+G64+G157+G119)</f>
        <v>50940095</v>
      </c>
      <c r="H169" s="29"/>
      <c r="I169" s="25">
        <f>SUM(I167+I155+I151+I138+I121+I129+I131+I91+I89+I87+I85+I72+I62+I60+I54+I52+I147+I108+I39+I31+I17+I153+I117+I15+I64+I157+I119)</f>
        <v>2051873</v>
      </c>
      <c r="J169" s="29"/>
      <c r="K169" s="25">
        <f>SUM(K167+K155+K151+K138+K121+K129+K131+K91+K89+K87+K85+K72+K62+K60+K54+K52+K147+K108+K39+K31+K17+K153+K117+K15+K64+K157+K119)</f>
        <v>11661258</v>
      </c>
      <c r="L169" s="29"/>
      <c r="M169" s="25">
        <f>SUM(M167+M155+M151+M138+M121+M129+M131+M91+M89+M87+M85+M72+M62+M60+M54+M52+M147+M108+M39+M31+M17+M153+M117+M15+M64+M157+M119)</f>
        <v>1216783</v>
      </c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</row>
    <row r="170" spans="1:253" s="7" customFormat="1" ht="14.25" customHeight="1" x14ac:dyDescent="0.15">
      <c r="A170" s="20"/>
      <c r="B170" s="21" t="s">
        <v>9</v>
      </c>
      <c r="C170" s="20"/>
      <c r="D170" s="20"/>
      <c r="E170" s="20"/>
      <c r="F170" s="29"/>
      <c r="G170" s="20"/>
      <c r="H170" s="29"/>
      <c r="I170" s="20"/>
      <c r="J170" s="29"/>
      <c r="K170" s="20"/>
      <c r="L170" s="29"/>
      <c r="M170" s="20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</row>
    <row r="171" spans="1:253" s="7" customFormat="1" ht="13.5" customHeight="1" x14ac:dyDescent="0.15">
      <c r="A171" s="20" t="s">
        <v>11</v>
      </c>
      <c r="B171" s="21" t="s">
        <v>9</v>
      </c>
      <c r="C171" s="20" t="s">
        <v>10</v>
      </c>
      <c r="D171" s="20"/>
      <c r="E171" s="20" t="s">
        <v>10</v>
      </c>
      <c r="F171" s="29" t="s">
        <v>10</v>
      </c>
      <c r="G171" s="20" t="s">
        <v>10</v>
      </c>
      <c r="H171" s="29" t="s">
        <v>10</v>
      </c>
      <c r="I171" s="20" t="s">
        <v>10</v>
      </c>
      <c r="J171" s="29" t="s">
        <v>10</v>
      </c>
      <c r="K171" s="20" t="s">
        <v>10</v>
      </c>
      <c r="L171" s="29" t="s">
        <v>10</v>
      </c>
      <c r="M171" s="20" t="s">
        <v>10</v>
      </c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</row>
    <row r="172" spans="1:253" s="7" customFormat="1" ht="13.5" customHeight="1" x14ac:dyDescent="0.15">
      <c r="A172" s="20" t="s">
        <v>161</v>
      </c>
      <c r="B172" s="21" t="s">
        <v>9</v>
      </c>
      <c r="C172" s="20" t="s">
        <v>9</v>
      </c>
      <c r="D172" s="20"/>
      <c r="E172" s="20"/>
      <c r="F172" s="29" t="s">
        <v>9</v>
      </c>
      <c r="G172" s="20"/>
      <c r="H172" s="29" t="s">
        <v>9</v>
      </c>
      <c r="I172" s="20"/>
      <c r="J172" s="29" t="s">
        <v>9</v>
      </c>
      <c r="K172" s="20"/>
      <c r="L172" s="29" t="s">
        <v>9</v>
      </c>
      <c r="M172" s="20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</row>
    <row r="173" spans="1:253" s="7" customFormat="1" ht="13.5" customHeight="1" x14ac:dyDescent="0.15">
      <c r="A173" s="20" t="s">
        <v>126</v>
      </c>
      <c r="B173" s="21"/>
      <c r="C173" s="29">
        <f>SUM(E173:M173)</f>
        <v>22391</v>
      </c>
      <c r="D173" s="20"/>
      <c r="E173" s="20">
        <v>15938</v>
      </c>
      <c r="F173" s="29"/>
      <c r="G173" s="20">
        <v>6453</v>
      </c>
      <c r="H173" s="29"/>
      <c r="I173" s="20">
        <v>0</v>
      </c>
      <c r="J173" s="29"/>
      <c r="K173" s="20">
        <v>0</v>
      </c>
      <c r="L173" s="29"/>
      <c r="M173" s="20">
        <v>0</v>
      </c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</row>
    <row r="174" spans="1:253" s="7" customFormat="1" ht="13.5" customHeight="1" x14ac:dyDescent="0.15">
      <c r="A174" s="20" t="s">
        <v>224</v>
      </c>
      <c r="B174" s="21" t="s">
        <v>9</v>
      </c>
      <c r="C174" s="29">
        <f>SUM(E174:M174)</f>
        <v>83016</v>
      </c>
      <c r="D174" s="20"/>
      <c r="E174" s="29">
        <v>24992</v>
      </c>
      <c r="F174" s="29"/>
      <c r="G174" s="29">
        <v>75</v>
      </c>
      <c r="H174" s="29"/>
      <c r="I174" s="29">
        <v>0</v>
      </c>
      <c r="J174" s="29"/>
      <c r="K174" s="29">
        <v>50569</v>
      </c>
      <c r="L174" s="29"/>
      <c r="M174" s="29">
        <v>7380</v>
      </c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</row>
    <row r="175" spans="1:253" s="7" customFormat="1" ht="13.5" customHeight="1" x14ac:dyDescent="0.15">
      <c r="A175" s="20" t="s">
        <v>234</v>
      </c>
      <c r="B175" s="21"/>
      <c r="C175" s="37">
        <f>SUM(E175:M175)</f>
        <v>105407</v>
      </c>
      <c r="D175" s="20"/>
      <c r="E175" s="37">
        <f>SUM(E173:E174)</f>
        <v>40930</v>
      </c>
      <c r="F175" s="29"/>
      <c r="G175" s="37">
        <f>SUM(G173:G174)</f>
        <v>6528</v>
      </c>
      <c r="H175" s="29"/>
      <c r="I175" s="37">
        <f>SUM(I173:I174)</f>
        <v>0</v>
      </c>
      <c r="J175" s="29"/>
      <c r="K175" s="37">
        <f>SUM(K173:K174)</f>
        <v>50569</v>
      </c>
      <c r="L175" s="29"/>
      <c r="M175" s="37">
        <f>SUM(M173:M174)</f>
        <v>7380</v>
      </c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</row>
    <row r="176" spans="1:253" s="7" customFormat="1" ht="14.25" customHeight="1" x14ac:dyDescent="0.15">
      <c r="A176" s="20"/>
      <c r="B176" s="21" t="s">
        <v>9</v>
      </c>
      <c r="C176" s="20"/>
      <c r="D176" s="20"/>
      <c r="E176" s="20"/>
      <c r="F176" s="29"/>
      <c r="G176" s="20"/>
      <c r="H176" s="29"/>
      <c r="I176" s="20"/>
      <c r="J176" s="29"/>
      <c r="K176" s="20"/>
      <c r="L176" s="29"/>
      <c r="M176" s="20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</row>
    <row r="177" spans="1:253" s="7" customFormat="1" ht="13.5" customHeight="1" x14ac:dyDescent="0.15">
      <c r="A177" s="20" t="s">
        <v>213</v>
      </c>
      <c r="B177" s="21" t="s">
        <v>9</v>
      </c>
      <c r="C177" s="20" t="s">
        <v>9</v>
      </c>
      <c r="D177" s="20"/>
      <c r="E177" s="20" t="s">
        <v>9</v>
      </c>
      <c r="F177" s="29" t="s">
        <v>9</v>
      </c>
      <c r="G177" s="20" t="s">
        <v>9</v>
      </c>
      <c r="H177" s="29" t="s">
        <v>9</v>
      </c>
      <c r="I177" s="20" t="s">
        <v>9</v>
      </c>
      <c r="J177" s="29" t="s">
        <v>9</v>
      </c>
      <c r="K177" s="20" t="s">
        <v>9</v>
      </c>
      <c r="L177" s="29" t="s">
        <v>9</v>
      </c>
      <c r="M177" s="20" t="s">
        <v>9</v>
      </c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</row>
    <row r="178" spans="1:253" s="7" customFormat="1" ht="13.5" customHeight="1" x14ac:dyDescent="0.15">
      <c r="A178" s="20" t="s">
        <v>32</v>
      </c>
      <c r="B178" s="21"/>
      <c r="C178" s="20">
        <f t="shared" ref="C178:C185" si="9">SUM(E178:M178)</f>
        <v>128892</v>
      </c>
      <c r="D178" s="20"/>
      <c r="E178" s="20">
        <v>91745</v>
      </c>
      <c r="F178" s="29"/>
      <c r="G178" s="20">
        <v>37147</v>
      </c>
      <c r="H178" s="29"/>
      <c r="I178" s="20">
        <v>0</v>
      </c>
      <c r="J178" s="29"/>
      <c r="K178" s="20">
        <v>0</v>
      </c>
      <c r="L178" s="29"/>
      <c r="M178" s="20">
        <v>0</v>
      </c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</row>
    <row r="179" spans="1:253" s="7" customFormat="1" ht="13.5" customHeight="1" x14ac:dyDescent="0.15">
      <c r="A179" s="20" t="s">
        <v>235</v>
      </c>
      <c r="B179" s="21"/>
      <c r="C179" s="20">
        <f t="shared" si="9"/>
        <v>141012</v>
      </c>
      <c r="D179" s="20"/>
      <c r="E179" s="20">
        <v>100180</v>
      </c>
      <c r="F179" s="29"/>
      <c r="G179" s="20">
        <v>40832</v>
      </c>
      <c r="H179" s="29"/>
      <c r="I179" s="20">
        <v>0</v>
      </c>
      <c r="J179" s="29"/>
      <c r="K179" s="20">
        <v>0</v>
      </c>
      <c r="L179" s="29"/>
      <c r="M179" s="20">
        <v>0</v>
      </c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</row>
    <row r="180" spans="1:253" s="7" customFormat="1" ht="13.5" customHeight="1" x14ac:dyDescent="0.15">
      <c r="A180" s="20" t="s">
        <v>275</v>
      </c>
      <c r="B180" s="21"/>
      <c r="C180" s="20">
        <f t="shared" si="9"/>
        <v>226090</v>
      </c>
      <c r="D180" s="20"/>
      <c r="E180" s="20">
        <v>160930</v>
      </c>
      <c r="F180" s="29"/>
      <c r="G180" s="20">
        <v>65160</v>
      </c>
      <c r="H180" s="29"/>
      <c r="I180" s="20">
        <v>0</v>
      </c>
      <c r="J180" s="29"/>
      <c r="K180" s="20">
        <v>0</v>
      </c>
      <c r="L180" s="29"/>
      <c r="M180" s="20">
        <v>0</v>
      </c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</row>
    <row r="181" spans="1:253" s="7" customFormat="1" ht="13.5" customHeight="1" x14ac:dyDescent="0.15">
      <c r="A181" s="20" t="s">
        <v>301</v>
      </c>
      <c r="B181" s="21"/>
      <c r="C181" s="20">
        <f>SUM(E181:M181)</f>
        <v>70685</v>
      </c>
      <c r="D181" s="20"/>
      <c r="E181" s="20">
        <v>45542</v>
      </c>
      <c r="F181" s="29"/>
      <c r="G181" s="20">
        <v>1430</v>
      </c>
      <c r="H181" s="29"/>
      <c r="I181" s="20">
        <v>2492</v>
      </c>
      <c r="J181" s="29"/>
      <c r="K181" s="20">
        <v>21221</v>
      </c>
      <c r="L181" s="29"/>
      <c r="M181" s="20">
        <v>0</v>
      </c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</row>
    <row r="182" spans="1:253" s="7" customFormat="1" ht="13.5" customHeight="1" x14ac:dyDescent="0.15">
      <c r="A182" s="20" t="s">
        <v>149</v>
      </c>
      <c r="B182" s="21"/>
      <c r="C182" s="20">
        <f t="shared" si="9"/>
        <v>158777</v>
      </c>
      <c r="D182" s="20"/>
      <c r="E182" s="20">
        <v>113017</v>
      </c>
      <c r="F182" s="29"/>
      <c r="G182" s="20">
        <v>45760</v>
      </c>
      <c r="H182" s="29"/>
      <c r="I182" s="20">
        <v>0</v>
      </c>
      <c r="J182" s="29"/>
      <c r="K182" s="20">
        <v>0</v>
      </c>
      <c r="L182" s="29"/>
      <c r="M182" s="20">
        <v>0</v>
      </c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</row>
    <row r="183" spans="1:253" s="7" customFormat="1" ht="13.5" customHeight="1" x14ac:dyDescent="0.15">
      <c r="A183" s="20" t="s">
        <v>35</v>
      </c>
      <c r="B183" s="21"/>
      <c r="C183" s="20">
        <f t="shared" si="9"/>
        <v>187478</v>
      </c>
      <c r="D183" s="20"/>
      <c r="E183" s="20">
        <v>133446</v>
      </c>
      <c r="F183" s="29"/>
      <c r="G183" s="20">
        <v>54032</v>
      </c>
      <c r="H183" s="29"/>
      <c r="I183" s="20">
        <v>0</v>
      </c>
      <c r="J183" s="29"/>
      <c r="K183" s="20">
        <v>0</v>
      </c>
      <c r="L183" s="29"/>
      <c r="M183" s="20">
        <v>0</v>
      </c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</row>
    <row r="184" spans="1:253" s="7" customFormat="1" ht="13.5" customHeight="1" x14ac:dyDescent="0.15">
      <c r="A184" s="20" t="s">
        <v>272</v>
      </c>
      <c r="B184" s="21"/>
      <c r="C184" s="20">
        <f t="shared" si="9"/>
        <v>234653</v>
      </c>
      <c r="D184" s="20"/>
      <c r="E184" s="20">
        <v>167025</v>
      </c>
      <c r="F184" s="29"/>
      <c r="G184" s="20">
        <v>67628</v>
      </c>
      <c r="H184" s="29"/>
      <c r="I184" s="20">
        <v>0</v>
      </c>
      <c r="J184" s="29"/>
      <c r="K184" s="20">
        <v>0</v>
      </c>
      <c r="L184" s="29"/>
      <c r="M184" s="20">
        <v>0</v>
      </c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</row>
    <row r="185" spans="1:253" s="7" customFormat="1" ht="13.5" customHeight="1" x14ac:dyDescent="0.15">
      <c r="A185" s="20" t="s">
        <v>37</v>
      </c>
      <c r="B185" s="21"/>
      <c r="C185" s="20">
        <f t="shared" si="9"/>
        <v>133762</v>
      </c>
      <c r="D185" s="20"/>
      <c r="E185" s="20">
        <v>95211</v>
      </c>
      <c r="F185" s="29"/>
      <c r="G185" s="20">
        <v>38551</v>
      </c>
      <c r="H185" s="29"/>
      <c r="I185" s="20">
        <v>0</v>
      </c>
      <c r="J185" s="29"/>
      <c r="K185" s="20">
        <v>0</v>
      </c>
      <c r="L185" s="29"/>
      <c r="M185" s="20">
        <v>0</v>
      </c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</row>
    <row r="186" spans="1:253" s="7" customFormat="1" ht="13.5" customHeight="1" x14ac:dyDescent="0.15">
      <c r="A186" s="20" t="s">
        <v>214</v>
      </c>
      <c r="B186" s="21" t="s">
        <v>9</v>
      </c>
      <c r="C186" s="27">
        <f>SUM(C178:C185)</f>
        <v>1281349</v>
      </c>
      <c r="D186" s="20"/>
      <c r="E186" s="27">
        <f>SUM(E178:E185)</f>
        <v>907096</v>
      </c>
      <c r="F186" s="29"/>
      <c r="G186" s="27">
        <f>SUM(G178:G185)</f>
        <v>350540</v>
      </c>
      <c r="H186" s="29"/>
      <c r="I186" s="27">
        <f>SUM(I178:I185)</f>
        <v>2492</v>
      </c>
      <c r="J186" s="29"/>
      <c r="K186" s="27">
        <f>SUM(K178:K185)</f>
        <v>21221</v>
      </c>
      <c r="L186" s="29"/>
      <c r="M186" s="27">
        <f>SUM(M178:M185)</f>
        <v>0</v>
      </c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</row>
    <row r="187" spans="1:253" s="7" customFormat="1" ht="13.5" customHeight="1" x14ac:dyDescent="0.15">
      <c r="A187" s="20"/>
      <c r="B187" s="21"/>
      <c r="C187" s="29"/>
      <c r="D187" s="20"/>
      <c r="E187" s="29"/>
      <c r="F187" s="29"/>
      <c r="G187" s="29"/>
      <c r="H187" s="29"/>
      <c r="I187" s="29"/>
      <c r="J187" s="29"/>
      <c r="K187" s="29"/>
      <c r="L187" s="29"/>
      <c r="M187" s="29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</row>
    <row r="188" spans="1:253" s="7" customFormat="1" ht="13.5" customHeight="1" x14ac:dyDescent="0.15">
      <c r="A188" s="20" t="s">
        <v>150</v>
      </c>
      <c r="B188" s="21" t="s">
        <v>9</v>
      </c>
      <c r="C188" s="25">
        <f>SUM(E188:M188)</f>
        <v>2598502</v>
      </c>
      <c r="D188" s="20"/>
      <c r="E188" s="25">
        <v>1075799</v>
      </c>
      <c r="F188" s="29"/>
      <c r="G188" s="25">
        <v>462047</v>
      </c>
      <c r="H188" s="29"/>
      <c r="I188" s="25">
        <v>8616</v>
      </c>
      <c r="J188" s="29"/>
      <c r="K188" s="25">
        <v>897856</v>
      </c>
      <c r="L188" s="29"/>
      <c r="M188" s="25">
        <v>154184</v>
      </c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</row>
    <row r="189" spans="1:253" s="7" customFormat="1" ht="13.5" customHeight="1" x14ac:dyDescent="0.15">
      <c r="A189" s="20"/>
      <c r="B189" s="21"/>
      <c r="C189" s="29"/>
      <c r="D189" s="20"/>
      <c r="E189" s="29"/>
      <c r="F189" s="29"/>
      <c r="G189" s="29"/>
      <c r="H189" s="29"/>
      <c r="I189" s="29"/>
      <c r="J189" s="29"/>
      <c r="K189" s="29"/>
      <c r="L189" s="29"/>
      <c r="M189" s="29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</row>
    <row r="190" spans="1:253" s="7" customFormat="1" ht="13.5" customHeight="1" x14ac:dyDescent="0.15">
      <c r="A190" s="20" t="s">
        <v>147</v>
      </c>
      <c r="B190" s="21"/>
      <c r="C190" s="25">
        <f>SUM(E190:M190)</f>
        <v>7658643</v>
      </c>
      <c r="D190" s="20"/>
      <c r="E190" s="25">
        <v>4352093</v>
      </c>
      <c r="F190" s="29"/>
      <c r="G190" s="25">
        <v>1684845</v>
      </c>
      <c r="H190" s="29"/>
      <c r="I190" s="25">
        <v>188439</v>
      </c>
      <c r="J190" s="29"/>
      <c r="K190" s="25">
        <v>524542</v>
      </c>
      <c r="L190" s="29"/>
      <c r="M190" s="25">
        <v>908724</v>
      </c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</row>
    <row r="191" spans="1:253" s="7" customFormat="1" ht="13.5" customHeight="1" x14ac:dyDescent="0.15">
      <c r="A191" s="20"/>
      <c r="B191" s="21"/>
      <c r="C191" s="29"/>
      <c r="D191" s="20"/>
      <c r="E191" s="29"/>
      <c r="F191" s="29"/>
      <c r="G191" s="29"/>
      <c r="H191" s="29"/>
      <c r="I191" s="29"/>
      <c r="J191" s="29"/>
      <c r="K191" s="29"/>
      <c r="L191" s="29"/>
      <c r="M191" s="29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</row>
    <row r="192" spans="1:253" s="7" customFormat="1" ht="13.5" customHeight="1" x14ac:dyDescent="0.15">
      <c r="A192" s="20" t="s">
        <v>61</v>
      </c>
      <c r="B192" s="21"/>
      <c r="C192" s="25">
        <f>SUM(E192:M192)</f>
        <v>2310519</v>
      </c>
      <c r="D192" s="20"/>
      <c r="E192" s="25">
        <v>1509894</v>
      </c>
      <c r="F192" s="29"/>
      <c r="G192" s="25">
        <v>640284</v>
      </c>
      <c r="H192" s="29"/>
      <c r="I192" s="25">
        <v>17902</v>
      </c>
      <c r="J192" s="29"/>
      <c r="K192" s="25">
        <v>114123</v>
      </c>
      <c r="L192" s="29"/>
      <c r="M192" s="25">
        <v>28316</v>
      </c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</row>
    <row r="193" spans="1:253" s="7" customFormat="1" ht="13.5" customHeight="1" x14ac:dyDescent="0.15">
      <c r="A193" s="20"/>
      <c r="B193" s="21" t="s">
        <v>9</v>
      </c>
      <c r="C193" s="20"/>
      <c r="D193" s="20"/>
      <c r="E193" s="20"/>
      <c r="F193" s="29"/>
      <c r="G193" s="20"/>
      <c r="H193" s="29"/>
      <c r="I193" s="20"/>
      <c r="J193" s="29"/>
      <c r="K193" s="20"/>
      <c r="L193" s="29"/>
      <c r="M193" s="20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</row>
    <row r="194" spans="1:253" s="7" customFormat="1" ht="13.5" customHeight="1" x14ac:dyDescent="0.15">
      <c r="A194" s="20" t="s">
        <v>162</v>
      </c>
      <c r="B194" s="21" t="s">
        <v>9</v>
      </c>
      <c r="C194" s="20"/>
      <c r="D194" s="20"/>
      <c r="E194" s="20"/>
      <c r="F194" s="29"/>
      <c r="G194" s="20"/>
      <c r="H194" s="29"/>
      <c r="I194" s="20"/>
      <c r="J194" s="29"/>
      <c r="K194" s="20"/>
      <c r="L194" s="29"/>
      <c r="M194" s="20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</row>
    <row r="195" spans="1:253" s="7" customFormat="1" ht="13.5" customHeight="1" x14ac:dyDescent="0.15">
      <c r="A195" s="20" t="s">
        <v>200</v>
      </c>
      <c r="B195" s="21" t="s">
        <v>9</v>
      </c>
      <c r="C195" s="20">
        <f t="shared" ref="C195:C202" si="10">SUM(E195:M195)</f>
        <v>14136</v>
      </c>
      <c r="D195" s="20"/>
      <c r="E195" s="20">
        <v>0</v>
      </c>
      <c r="F195" s="29"/>
      <c r="G195" s="20">
        <v>0</v>
      </c>
      <c r="H195" s="29"/>
      <c r="I195" s="20">
        <v>0</v>
      </c>
      <c r="J195" s="29"/>
      <c r="K195" s="20">
        <v>14136</v>
      </c>
      <c r="L195" s="29"/>
      <c r="M195" s="20">
        <v>0</v>
      </c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</row>
    <row r="196" spans="1:253" s="7" customFormat="1" ht="13.5" customHeight="1" x14ac:dyDescent="0.15">
      <c r="A196" s="20" t="s">
        <v>258</v>
      </c>
      <c r="B196" s="21"/>
      <c r="C196" s="20">
        <f t="shared" si="10"/>
        <v>15203</v>
      </c>
      <c r="D196" s="20"/>
      <c r="E196" s="20">
        <v>0</v>
      </c>
      <c r="F196" s="29"/>
      <c r="G196" s="20">
        <v>0</v>
      </c>
      <c r="H196" s="29"/>
      <c r="I196" s="20">
        <v>0</v>
      </c>
      <c r="J196" s="29"/>
      <c r="K196" s="20">
        <v>15203</v>
      </c>
      <c r="L196" s="29"/>
      <c r="M196" s="20">
        <v>0</v>
      </c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</row>
    <row r="197" spans="1:253" s="7" customFormat="1" ht="13.5" customHeight="1" x14ac:dyDescent="0.15">
      <c r="A197" s="20" t="s">
        <v>201</v>
      </c>
      <c r="B197" s="21" t="s">
        <v>9</v>
      </c>
      <c r="C197" s="20">
        <f t="shared" si="10"/>
        <v>108139</v>
      </c>
      <c r="D197" s="20"/>
      <c r="E197" s="20">
        <v>51546</v>
      </c>
      <c r="F197" s="29"/>
      <c r="G197" s="20">
        <v>20871</v>
      </c>
      <c r="H197" s="29"/>
      <c r="I197" s="20">
        <v>0</v>
      </c>
      <c r="J197" s="29"/>
      <c r="K197" s="20">
        <v>35722</v>
      </c>
      <c r="L197" s="29"/>
      <c r="M197" s="20">
        <v>0</v>
      </c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</row>
    <row r="198" spans="1:253" s="7" customFormat="1" ht="13.5" customHeight="1" x14ac:dyDescent="0.15">
      <c r="A198" s="20" t="s">
        <v>205</v>
      </c>
      <c r="B198" s="21"/>
      <c r="C198" s="20">
        <f t="shared" si="10"/>
        <v>1077566</v>
      </c>
      <c r="D198" s="20"/>
      <c r="E198" s="20">
        <v>719833</v>
      </c>
      <c r="F198" s="29"/>
      <c r="G198" s="20">
        <v>296392</v>
      </c>
      <c r="H198" s="29"/>
      <c r="I198" s="20">
        <v>1969</v>
      </c>
      <c r="J198" s="29"/>
      <c r="K198" s="20">
        <v>45100</v>
      </c>
      <c r="L198" s="29"/>
      <c r="M198" s="20">
        <v>14272</v>
      </c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</row>
    <row r="199" spans="1:253" s="7" customFormat="1" ht="13.5" customHeight="1" x14ac:dyDescent="0.15">
      <c r="A199" s="20" t="s">
        <v>216</v>
      </c>
      <c r="B199" s="21" t="s">
        <v>9</v>
      </c>
      <c r="C199" s="20">
        <f t="shared" si="10"/>
        <v>878910</v>
      </c>
      <c r="D199" s="20"/>
      <c r="E199" s="20">
        <v>618174</v>
      </c>
      <c r="F199" s="29"/>
      <c r="G199" s="20">
        <v>166091</v>
      </c>
      <c r="H199" s="29"/>
      <c r="I199" s="20">
        <v>9673</v>
      </c>
      <c r="J199" s="29"/>
      <c r="K199" s="20">
        <v>67311</v>
      </c>
      <c r="L199" s="29"/>
      <c r="M199" s="20">
        <v>17661</v>
      </c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</row>
    <row r="200" spans="1:253" s="7" customFormat="1" ht="13.5" customHeight="1" x14ac:dyDescent="0.15">
      <c r="A200" s="20" t="s">
        <v>217</v>
      </c>
      <c r="B200" s="21" t="s">
        <v>9</v>
      </c>
      <c r="C200" s="20">
        <f t="shared" si="10"/>
        <v>2676896</v>
      </c>
      <c r="D200" s="20"/>
      <c r="E200" s="20">
        <v>1822909</v>
      </c>
      <c r="F200" s="29"/>
      <c r="G200" s="20">
        <v>745223</v>
      </c>
      <c r="H200" s="29"/>
      <c r="I200" s="20">
        <v>22938</v>
      </c>
      <c r="J200" s="29"/>
      <c r="K200" s="20">
        <v>72458</v>
      </c>
      <c r="L200" s="29"/>
      <c r="M200" s="20">
        <v>13368</v>
      </c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</row>
    <row r="201" spans="1:253" s="7" customFormat="1" ht="13.5" customHeight="1" x14ac:dyDescent="0.15">
      <c r="A201" s="20" t="s">
        <v>218</v>
      </c>
      <c r="B201" s="21" t="s">
        <v>9</v>
      </c>
      <c r="C201" s="25">
        <f t="shared" si="10"/>
        <v>15295</v>
      </c>
      <c r="D201" s="20"/>
      <c r="E201" s="25">
        <v>0</v>
      </c>
      <c r="F201" s="29"/>
      <c r="G201" s="25">
        <v>0</v>
      </c>
      <c r="H201" s="29"/>
      <c r="I201" s="25">
        <v>0</v>
      </c>
      <c r="J201" s="29"/>
      <c r="K201" s="25">
        <v>15295</v>
      </c>
      <c r="L201" s="29"/>
      <c r="M201" s="25">
        <v>0</v>
      </c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</row>
    <row r="202" spans="1:253" s="7" customFormat="1" ht="13.5" customHeight="1" x14ac:dyDescent="0.15">
      <c r="A202" s="20" t="s">
        <v>219</v>
      </c>
      <c r="B202" s="21" t="s">
        <v>9</v>
      </c>
      <c r="C202" s="25">
        <f t="shared" si="10"/>
        <v>4786145</v>
      </c>
      <c r="D202" s="20"/>
      <c r="E202" s="25">
        <f>SUM(E195:E201)</f>
        <v>3212462</v>
      </c>
      <c r="F202" s="29"/>
      <c r="G202" s="25">
        <f>SUM(G195:G201)</f>
        <v>1228577</v>
      </c>
      <c r="H202" s="29"/>
      <c r="I202" s="25">
        <f>SUM(I195:I201)</f>
        <v>34580</v>
      </c>
      <c r="J202" s="29"/>
      <c r="K202" s="25">
        <f>SUM(K195:K201)</f>
        <v>265225</v>
      </c>
      <c r="L202" s="29"/>
      <c r="M202" s="25">
        <f>SUM(M195:M201)</f>
        <v>45301</v>
      </c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</row>
    <row r="203" spans="1:253" s="7" customFormat="1" ht="13.5" customHeight="1" x14ac:dyDescent="0.15">
      <c r="A203" s="20"/>
      <c r="B203" s="21"/>
      <c r="C203" s="29"/>
      <c r="D203" s="20"/>
      <c r="E203" s="29"/>
      <c r="F203" s="29"/>
      <c r="G203" s="29"/>
      <c r="H203" s="29"/>
      <c r="I203" s="29"/>
      <c r="J203" s="29"/>
      <c r="K203" s="29"/>
      <c r="L203" s="29"/>
      <c r="M203" s="29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</row>
    <row r="204" spans="1:253" s="7" customFormat="1" ht="13.5" customHeight="1" x14ac:dyDescent="0.15">
      <c r="A204" s="20" t="s">
        <v>164</v>
      </c>
      <c r="B204" s="21" t="s">
        <v>9</v>
      </c>
      <c r="C204" s="20" t="s">
        <v>9</v>
      </c>
      <c r="D204" s="20"/>
      <c r="E204" s="20"/>
      <c r="F204" s="29"/>
      <c r="G204" s="20"/>
      <c r="H204" s="29"/>
      <c r="I204" s="20"/>
      <c r="J204" s="29"/>
      <c r="K204" s="20"/>
      <c r="L204" s="29"/>
      <c r="M204" s="20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</row>
    <row r="205" spans="1:253" s="7" customFormat="1" ht="13.5" customHeight="1" x14ac:dyDescent="0.15">
      <c r="A205" s="20" t="s">
        <v>250</v>
      </c>
      <c r="B205" s="21"/>
      <c r="C205" s="20">
        <f t="shared" ref="C205:C217" si="11">SUM(E205:M205)</f>
        <v>303886</v>
      </c>
      <c r="D205" s="20"/>
      <c r="E205" s="20">
        <v>216305</v>
      </c>
      <c r="F205" s="29"/>
      <c r="G205" s="20">
        <v>87581</v>
      </c>
      <c r="H205" s="29"/>
      <c r="I205" s="20">
        <v>0</v>
      </c>
      <c r="J205" s="29"/>
      <c r="K205" s="20">
        <v>0</v>
      </c>
      <c r="L205" s="29"/>
      <c r="M205" s="20">
        <v>0</v>
      </c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</row>
    <row r="206" spans="1:253" s="7" customFormat="1" ht="13.5" customHeight="1" x14ac:dyDescent="0.15">
      <c r="A206" s="20" t="s">
        <v>41</v>
      </c>
      <c r="B206" s="21" t="s">
        <v>9</v>
      </c>
      <c r="C206" s="20">
        <f t="shared" si="11"/>
        <v>1593503</v>
      </c>
      <c r="D206" s="20"/>
      <c r="E206" s="20">
        <v>1174677</v>
      </c>
      <c r="F206" s="29"/>
      <c r="G206" s="20">
        <v>418710</v>
      </c>
      <c r="H206" s="29"/>
      <c r="I206" s="20">
        <v>0</v>
      </c>
      <c r="J206" s="29"/>
      <c r="K206" s="20">
        <v>116</v>
      </c>
      <c r="L206" s="29"/>
      <c r="M206" s="20">
        <v>0</v>
      </c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</row>
    <row r="207" spans="1:253" s="7" customFormat="1" ht="13.5" customHeight="1" x14ac:dyDescent="0.15">
      <c r="A207" s="20" t="s">
        <v>62</v>
      </c>
      <c r="B207" s="21" t="s">
        <v>9</v>
      </c>
      <c r="C207" s="20">
        <f t="shared" si="11"/>
        <v>1772468</v>
      </c>
      <c r="D207" s="20"/>
      <c r="E207" s="20">
        <v>1223896</v>
      </c>
      <c r="F207" s="29"/>
      <c r="G207" s="20">
        <v>462275</v>
      </c>
      <c r="H207" s="29"/>
      <c r="I207" s="20">
        <v>13353</v>
      </c>
      <c r="J207" s="29"/>
      <c r="K207" s="20">
        <v>45483</v>
      </c>
      <c r="L207" s="29"/>
      <c r="M207" s="20">
        <v>27461</v>
      </c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</row>
    <row r="208" spans="1:253" s="7" customFormat="1" ht="13.5" customHeight="1" x14ac:dyDescent="0.15">
      <c r="A208" s="20" t="s">
        <v>251</v>
      </c>
      <c r="B208" s="21" t="s">
        <v>9</v>
      </c>
      <c r="C208" s="20">
        <f t="shared" si="11"/>
        <v>722402</v>
      </c>
      <c r="D208" s="20"/>
      <c r="E208" s="20">
        <v>514181</v>
      </c>
      <c r="F208" s="29"/>
      <c r="G208" s="20">
        <v>208190</v>
      </c>
      <c r="H208" s="29"/>
      <c r="I208" s="20">
        <v>0</v>
      </c>
      <c r="J208" s="29"/>
      <c r="K208" s="20">
        <v>31</v>
      </c>
      <c r="L208" s="29"/>
      <c r="M208" s="20">
        <v>0</v>
      </c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</row>
    <row r="209" spans="1:253" s="7" customFormat="1" ht="13.5" customHeight="1" x14ac:dyDescent="0.15">
      <c r="A209" s="20" t="s">
        <v>252</v>
      </c>
      <c r="B209" s="21" t="s">
        <v>9</v>
      </c>
      <c r="C209" s="20">
        <f t="shared" si="11"/>
        <v>3383701</v>
      </c>
      <c r="D209" s="20"/>
      <c r="E209" s="20">
        <v>2380529</v>
      </c>
      <c r="F209" s="29"/>
      <c r="G209" s="20">
        <v>950469</v>
      </c>
      <c r="H209" s="29"/>
      <c r="I209" s="20">
        <v>21712</v>
      </c>
      <c r="J209" s="29"/>
      <c r="K209" s="20">
        <v>26742</v>
      </c>
      <c r="L209" s="29"/>
      <c r="M209" s="20">
        <v>4249</v>
      </c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</row>
    <row r="210" spans="1:253" s="7" customFormat="1" ht="13.5" customHeight="1" x14ac:dyDescent="0.15">
      <c r="A210" s="20" t="s">
        <v>259</v>
      </c>
      <c r="B210" s="21"/>
      <c r="C210" s="20">
        <f t="shared" si="11"/>
        <v>391386</v>
      </c>
      <c r="D210" s="20"/>
      <c r="E210" s="20">
        <v>269706</v>
      </c>
      <c r="F210" s="29"/>
      <c r="G210" s="20">
        <v>110885</v>
      </c>
      <c r="H210" s="29"/>
      <c r="I210" s="20">
        <v>0</v>
      </c>
      <c r="J210" s="29"/>
      <c r="K210" s="20">
        <v>10795</v>
      </c>
      <c r="L210" s="29"/>
      <c r="M210" s="20">
        <v>0</v>
      </c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</row>
    <row r="211" spans="1:253" s="7" customFormat="1" ht="13.5" customHeight="1" x14ac:dyDescent="0.15">
      <c r="A211" s="20" t="s">
        <v>63</v>
      </c>
      <c r="B211" s="21" t="s">
        <v>9</v>
      </c>
      <c r="C211" s="20">
        <f t="shared" si="11"/>
        <v>36190</v>
      </c>
      <c r="D211" s="20"/>
      <c r="E211" s="20">
        <v>17526</v>
      </c>
      <c r="F211" s="29"/>
      <c r="G211" s="20">
        <v>2631</v>
      </c>
      <c r="H211" s="29"/>
      <c r="I211" s="20">
        <v>12039</v>
      </c>
      <c r="J211" s="29"/>
      <c r="K211" s="20">
        <v>3994</v>
      </c>
      <c r="L211" s="29"/>
      <c r="M211" s="20">
        <v>0</v>
      </c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</row>
    <row r="212" spans="1:253" s="7" customFormat="1" ht="13.5" customHeight="1" x14ac:dyDescent="0.15">
      <c r="A212" s="20" t="s">
        <v>16</v>
      </c>
      <c r="B212" s="21" t="s">
        <v>9</v>
      </c>
      <c r="C212" s="20">
        <f t="shared" si="11"/>
        <v>385121</v>
      </c>
      <c r="D212" s="20"/>
      <c r="E212" s="20">
        <v>221088</v>
      </c>
      <c r="F212" s="29"/>
      <c r="G212" s="20">
        <v>86170</v>
      </c>
      <c r="H212" s="29"/>
      <c r="I212" s="20">
        <v>13979</v>
      </c>
      <c r="J212" s="29"/>
      <c r="K212" s="20">
        <v>54824</v>
      </c>
      <c r="L212" s="29"/>
      <c r="M212" s="20">
        <v>9060</v>
      </c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</row>
    <row r="213" spans="1:253" s="7" customFormat="1" ht="13.5" customHeight="1" x14ac:dyDescent="0.15">
      <c r="A213" s="20" t="s">
        <v>193</v>
      </c>
      <c r="B213" s="21"/>
      <c r="C213" s="20">
        <f t="shared" si="11"/>
        <v>24281</v>
      </c>
      <c r="D213" s="20"/>
      <c r="E213" s="20">
        <v>0</v>
      </c>
      <c r="F213" s="29"/>
      <c r="G213" s="20">
        <v>22740</v>
      </c>
      <c r="H213" s="29"/>
      <c r="I213" s="20">
        <v>0</v>
      </c>
      <c r="J213" s="29"/>
      <c r="K213" s="20">
        <v>1541</v>
      </c>
      <c r="L213" s="29"/>
      <c r="M213" s="20">
        <v>0</v>
      </c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</row>
    <row r="214" spans="1:253" s="7" customFormat="1" ht="13.5" customHeight="1" x14ac:dyDescent="0.15">
      <c r="A214" s="20" t="s">
        <v>253</v>
      </c>
      <c r="B214" s="21" t="s">
        <v>9</v>
      </c>
      <c r="C214" s="20">
        <f t="shared" si="11"/>
        <v>2504443</v>
      </c>
      <c r="D214" s="20"/>
      <c r="E214" s="20">
        <v>1777684</v>
      </c>
      <c r="F214" s="29"/>
      <c r="G214" s="20">
        <v>720988</v>
      </c>
      <c r="H214" s="29"/>
      <c r="I214" s="20">
        <v>0</v>
      </c>
      <c r="J214" s="29"/>
      <c r="K214" s="20">
        <v>4326</v>
      </c>
      <c r="L214" s="29"/>
      <c r="M214" s="20">
        <v>1445</v>
      </c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</row>
    <row r="215" spans="1:253" s="7" customFormat="1" ht="13.5" customHeight="1" x14ac:dyDescent="0.15">
      <c r="A215" s="20" t="s">
        <v>43</v>
      </c>
      <c r="B215" s="21" t="s">
        <v>9</v>
      </c>
      <c r="C215" s="20">
        <f t="shared" si="11"/>
        <v>1275305</v>
      </c>
      <c r="D215" s="20"/>
      <c r="E215" s="20">
        <v>905233</v>
      </c>
      <c r="F215" s="29"/>
      <c r="G215" s="20">
        <v>370058</v>
      </c>
      <c r="H215" s="29"/>
      <c r="I215" s="20">
        <v>0</v>
      </c>
      <c r="J215" s="29"/>
      <c r="K215" s="20">
        <v>14</v>
      </c>
      <c r="L215" s="29"/>
      <c r="M215" s="20">
        <v>0</v>
      </c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</row>
    <row r="216" spans="1:253" s="7" customFormat="1" ht="13.5" customHeight="1" x14ac:dyDescent="0.15">
      <c r="A216" s="20" t="s">
        <v>64</v>
      </c>
      <c r="B216" s="21" t="s">
        <v>9</v>
      </c>
      <c r="C216" s="25">
        <f t="shared" si="11"/>
        <v>51362</v>
      </c>
      <c r="D216" s="20"/>
      <c r="E216" s="25">
        <v>33636</v>
      </c>
      <c r="F216" s="29"/>
      <c r="G216" s="25">
        <v>5858</v>
      </c>
      <c r="H216" s="29"/>
      <c r="I216" s="25">
        <v>1009</v>
      </c>
      <c r="J216" s="29"/>
      <c r="K216" s="25">
        <v>9129</v>
      </c>
      <c r="L216" s="29"/>
      <c r="M216" s="25">
        <v>1730</v>
      </c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</row>
    <row r="217" spans="1:253" s="7" customFormat="1" ht="13.5" customHeight="1" x14ac:dyDescent="0.15">
      <c r="A217" s="20" t="s">
        <v>120</v>
      </c>
      <c r="B217" s="21" t="s">
        <v>9</v>
      </c>
      <c r="C217" s="25">
        <f t="shared" si="11"/>
        <v>12444048</v>
      </c>
      <c r="D217" s="20"/>
      <c r="E217" s="25">
        <f>SUM(E205:E216)</f>
        <v>8734461</v>
      </c>
      <c r="F217" s="29"/>
      <c r="G217" s="25">
        <f>SUM(G205:G216)</f>
        <v>3446555</v>
      </c>
      <c r="H217" s="29"/>
      <c r="I217" s="25">
        <f>SUM(I205:I216)</f>
        <v>62092</v>
      </c>
      <c r="J217" s="29"/>
      <c r="K217" s="25">
        <f>SUM(K205:K216)</f>
        <v>156995</v>
      </c>
      <c r="L217" s="29"/>
      <c r="M217" s="25">
        <f>SUM(M205:M216)</f>
        <v>43945</v>
      </c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</row>
    <row r="218" spans="1:253" s="7" customFormat="1" ht="13.5" customHeight="1" x14ac:dyDescent="0.15">
      <c r="A218" s="20"/>
      <c r="B218" s="21"/>
      <c r="C218" s="20"/>
      <c r="D218" s="20"/>
      <c r="E218" s="20"/>
      <c r="F218" s="29"/>
      <c r="G218" s="20"/>
      <c r="H218" s="29"/>
      <c r="I218" s="20"/>
      <c r="J218" s="29"/>
      <c r="K218" s="20"/>
      <c r="L218" s="29"/>
      <c r="M218" s="20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</row>
    <row r="219" spans="1:253" s="7" customFormat="1" ht="13.5" customHeight="1" x14ac:dyDescent="0.15">
      <c r="A219" s="20" t="s">
        <v>228</v>
      </c>
      <c r="B219" s="21" t="s">
        <v>9</v>
      </c>
      <c r="C219" s="20"/>
      <c r="D219" s="20"/>
      <c r="E219" s="20" t="s">
        <v>10</v>
      </c>
      <c r="F219" s="29" t="s">
        <v>10</v>
      </c>
      <c r="G219" s="20" t="s">
        <v>10</v>
      </c>
      <c r="H219" s="29" t="s">
        <v>10</v>
      </c>
      <c r="I219" s="20" t="s">
        <v>10</v>
      </c>
      <c r="J219" s="29" t="s">
        <v>10</v>
      </c>
      <c r="K219" s="20" t="s">
        <v>10</v>
      </c>
      <c r="L219" s="29" t="s">
        <v>10</v>
      </c>
      <c r="M219" s="20" t="s">
        <v>10</v>
      </c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</row>
    <row r="220" spans="1:253" s="7" customFormat="1" ht="13.5" customHeight="1" x14ac:dyDescent="0.15">
      <c r="A220" s="20" t="s">
        <v>18</v>
      </c>
      <c r="B220" s="21"/>
      <c r="C220" s="20">
        <f t="shared" ref="C220:C232" si="12">SUM(E220:M220)</f>
        <v>155579</v>
      </c>
      <c r="D220" s="20"/>
      <c r="E220" s="20">
        <v>97519</v>
      </c>
      <c r="F220" s="29"/>
      <c r="G220" s="20">
        <v>37957</v>
      </c>
      <c r="H220" s="29"/>
      <c r="I220" s="20">
        <v>5276</v>
      </c>
      <c r="J220" s="29"/>
      <c r="K220" s="20">
        <v>14827</v>
      </c>
      <c r="L220" s="29"/>
      <c r="M220" s="20">
        <v>0</v>
      </c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</row>
    <row r="221" spans="1:253" s="7" customFormat="1" ht="13.5" customHeight="1" x14ac:dyDescent="0.15">
      <c r="A221" s="20" t="s">
        <v>114</v>
      </c>
      <c r="B221" s="21"/>
      <c r="C221" s="20">
        <f t="shared" si="12"/>
        <v>18907</v>
      </c>
      <c r="D221" s="20"/>
      <c r="E221" s="20">
        <v>13327</v>
      </c>
      <c r="F221" s="29"/>
      <c r="G221" s="20">
        <v>5396</v>
      </c>
      <c r="H221" s="29"/>
      <c r="I221" s="20">
        <v>0</v>
      </c>
      <c r="J221" s="29"/>
      <c r="K221" s="20">
        <v>184</v>
      </c>
      <c r="L221" s="29"/>
      <c r="M221" s="20">
        <v>0</v>
      </c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</row>
    <row r="222" spans="1:253" s="7" customFormat="1" ht="13.5" customHeight="1" x14ac:dyDescent="0.15">
      <c r="A222" s="20" t="s">
        <v>187</v>
      </c>
      <c r="B222" s="21"/>
      <c r="C222" s="20">
        <f t="shared" si="12"/>
        <v>43311</v>
      </c>
      <c r="D222" s="20"/>
      <c r="E222" s="20">
        <v>30829</v>
      </c>
      <c r="F222" s="29"/>
      <c r="G222" s="20">
        <v>12482</v>
      </c>
      <c r="H222" s="29"/>
      <c r="I222" s="20">
        <v>0</v>
      </c>
      <c r="J222" s="29"/>
      <c r="K222" s="20">
        <v>0</v>
      </c>
      <c r="L222" s="29"/>
      <c r="M222" s="20">
        <v>0</v>
      </c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</row>
    <row r="223" spans="1:253" s="7" customFormat="1" ht="13.5" customHeight="1" x14ac:dyDescent="0.15">
      <c r="A223" s="20" t="s">
        <v>20</v>
      </c>
      <c r="B223" s="21"/>
      <c r="C223" s="20">
        <f>SUM(E223:M223)</f>
        <v>22253</v>
      </c>
      <c r="D223" s="20"/>
      <c r="E223" s="20">
        <v>15840</v>
      </c>
      <c r="F223" s="29"/>
      <c r="G223" s="20">
        <v>6413</v>
      </c>
      <c r="H223" s="29"/>
      <c r="I223" s="20">
        <v>0</v>
      </c>
      <c r="J223" s="29"/>
      <c r="K223" s="20">
        <v>0</v>
      </c>
      <c r="L223" s="29"/>
      <c r="M223" s="20">
        <v>0</v>
      </c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</row>
    <row r="224" spans="1:253" s="7" customFormat="1" ht="13.5" customHeight="1" x14ac:dyDescent="0.15">
      <c r="A224" s="20" t="s">
        <v>21</v>
      </c>
      <c r="B224" s="21"/>
      <c r="C224" s="20">
        <f t="shared" si="12"/>
        <v>23333</v>
      </c>
      <c r="D224" s="20"/>
      <c r="E224" s="20">
        <v>16608</v>
      </c>
      <c r="F224" s="29"/>
      <c r="G224" s="20">
        <v>6725</v>
      </c>
      <c r="H224" s="29"/>
      <c r="I224" s="20">
        <v>0</v>
      </c>
      <c r="J224" s="29"/>
      <c r="K224" s="20">
        <v>0</v>
      </c>
      <c r="L224" s="29"/>
      <c r="M224" s="20">
        <v>0</v>
      </c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</row>
    <row r="225" spans="1:253" s="7" customFormat="1" ht="13.5" customHeight="1" x14ac:dyDescent="0.15">
      <c r="A225" s="20" t="s">
        <v>22</v>
      </c>
      <c r="B225" s="21" t="s">
        <v>9</v>
      </c>
      <c r="C225" s="20">
        <f t="shared" si="12"/>
        <v>170183</v>
      </c>
      <c r="D225" s="20"/>
      <c r="E225" s="20">
        <v>94052</v>
      </c>
      <c r="F225" s="29"/>
      <c r="G225" s="20">
        <v>28066</v>
      </c>
      <c r="H225" s="29"/>
      <c r="I225" s="20">
        <v>1170</v>
      </c>
      <c r="J225" s="29"/>
      <c r="K225" s="20">
        <v>18302</v>
      </c>
      <c r="L225" s="29"/>
      <c r="M225" s="20">
        <v>28593</v>
      </c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</row>
    <row r="226" spans="1:253" s="7" customFormat="1" ht="13.5" customHeight="1" x14ac:dyDescent="0.15">
      <c r="A226" s="20" t="s">
        <v>54</v>
      </c>
      <c r="B226" s="21" t="s">
        <v>9</v>
      </c>
      <c r="C226" s="20">
        <f t="shared" si="12"/>
        <v>11045</v>
      </c>
      <c r="D226" s="20"/>
      <c r="E226" s="20">
        <v>7862</v>
      </c>
      <c r="F226" s="29"/>
      <c r="G226" s="20">
        <v>3183</v>
      </c>
      <c r="H226" s="29"/>
      <c r="I226" s="20">
        <v>0</v>
      </c>
      <c r="J226" s="29"/>
      <c r="K226" s="20">
        <v>0</v>
      </c>
      <c r="L226" s="29"/>
      <c r="M226" s="20">
        <v>0</v>
      </c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</row>
    <row r="227" spans="1:253" s="7" customFormat="1" ht="13.5" customHeight="1" x14ac:dyDescent="0.15">
      <c r="A227" s="20" t="s">
        <v>58</v>
      </c>
      <c r="B227" s="21" t="s">
        <v>9</v>
      </c>
      <c r="C227" s="20">
        <f t="shared" si="12"/>
        <v>35056</v>
      </c>
      <c r="D227" s="20"/>
      <c r="E227" s="20">
        <v>11485</v>
      </c>
      <c r="F227" s="29"/>
      <c r="G227" s="20">
        <v>1012</v>
      </c>
      <c r="H227" s="29"/>
      <c r="I227" s="20">
        <v>20496</v>
      </c>
      <c r="J227" s="29"/>
      <c r="K227" s="20">
        <v>2063</v>
      </c>
      <c r="L227" s="29"/>
      <c r="M227" s="20">
        <v>0</v>
      </c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</row>
    <row r="228" spans="1:253" s="7" customFormat="1" ht="13.5" customHeight="1" x14ac:dyDescent="0.15">
      <c r="A228" s="20" t="s">
        <v>289</v>
      </c>
      <c r="B228" s="21" t="s">
        <v>9</v>
      </c>
      <c r="C228" s="20">
        <f>SUM(E228:M228)</f>
        <v>3472</v>
      </c>
      <c r="D228" s="20"/>
      <c r="E228" s="20">
        <v>0</v>
      </c>
      <c r="F228" s="29"/>
      <c r="G228" s="20">
        <v>3472</v>
      </c>
      <c r="H228" s="29"/>
      <c r="I228" s="20">
        <v>0</v>
      </c>
      <c r="J228" s="29"/>
      <c r="K228" s="20">
        <v>0</v>
      </c>
      <c r="L228" s="29"/>
      <c r="M228" s="20">
        <v>0</v>
      </c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</row>
    <row r="229" spans="1:253" s="7" customFormat="1" ht="13.5" customHeight="1" x14ac:dyDescent="0.15">
      <c r="A229" s="20" t="s">
        <v>276</v>
      </c>
      <c r="B229" s="21" t="s">
        <v>9</v>
      </c>
      <c r="C229" s="20">
        <f t="shared" si="12"/>
        <v>13871</v>
      </c>
      <c r="D229" s="20"/>
      <c r="E229" s="20">
        <v>9873</v>
      </c>
      <c r="F229" s="29"/>
      <c r="G229" s="20">
        <v>3998</v>
      </c>
      <c r="H229" s="29"/>
      <c r="I229" s="20">
        <v>0</v>
      </c>
      <c r="J229" s="29"/>
      <c r="K229" s="20">
        <v>0</v>
      </c>
      <c r="L229" s="29"/>
      <c r="M229" s="20">
        <v>0</v>
      </c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</row>
    <row r="230" spans="1:253" s="7" customFormat="1" ht="13.5" customHeight="1" x14ac:dyDescent="0.15">
      <c r="A230" s="20" t="s">
        <v>27</v>
      </c>
      <c r="B230" s="21" t="s">
        <v>9</v>
      </c>
      <c r="C230" s="20">
        <f t="shared" si="12"/>
        <v>279479</v>
      </c>
      <c r="D230" s="20"/>
      <c r="E230" s="20">
        <v>77663</v>
      </c>
      <c r="F230" s="29"/>
      <c r="G230" s="20">
        <v>22851</v>
      </c>
      <c r="H230" s="29"/>
      <c r="I230" s="20">
        <v>15284</v>
      </c>
      <c r="J230" s="29"/>
      <c r="K230" s="20">
        <v>108576</v>
      </c>
      <c r="L230" s="29"/>
      <c r="M230" s="20">
        <v>55105</v>
      </c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</row>
    <row r="231" spans="1:253" s="7" customFormat="1" ht="13.5" customHeight="1" x14ac:dyDescent="0.15">
      <c r="A231" s="20" t="s">
        <v>56</v>
      </c>
      <c r="B231" s="21" t="s">
        <v>9</v>
      </c>
      <c r="C231" s="25">
        <f t="shared" si="12"/>
        <v>19300</v>
      </c>
      <c r="D231" s="20"/>
      <c r="E231" s="25">
        <v>0</v>
      </c>
      <c r="F231" s="29"/>
      <c r="G231" s="25">
        <v>0</v>
      </c>
      <c r="H231" s="29"/>
      <c r="I231" s="25">
        <v>0</v>
      </c>
      <c r="J231" s="29"/>
      <c r="K231" s="25">
        <v>19300</v>
      </c>
      <c r="L231" s="29"/>
      <c r="M231" s="25">
        <v>0</v>
      </c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</row>
    <row r="232" spans="1:253" s="7" customFormat="1" ht="13.5" customHeight="1" x14ac:dyDescent="0.15">
      <c r="A232" s="20" t="s">
        <v>229</v>
      </c>
      <c r="B232" s="21" t="s">
        <v>9</v>
      </c>
      <c r="C232" s="25">
        <f t="shared" si="12"/>
        <v>795789</v>
      </c>
      <c r="D232" s="20"/>
      <c r="E232" s="25">
        <f>SUM(E220:E231)</f>
        <v>375058</v>
      </c>
      <c r="F232" s="29"/>
      <c r="G232" s="25">
        <f>SUM(G220:G231)</f>
        <v>131555</v>
      </c>
      <c r="H232" s="29"/>
      <c r="I232" s="25">
        <f>SUM(I220:I231)</f>
        <v>42226</v>
      </c>
      <c r="J232" s="29"/>
      <c r="K232" s="25">
        <f>SUM(K220:K231)</f>
        <v>163252</v>
      </c>
      <c r="L232" s="29"/>
      <c r="M232" s="25">
        <f>SUM(M220:M231)</f>
        <v>83698</v>
      </c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</row>
    <row r="233" spans="1:253" s="7" customFormat="1" ht="13.5" customHeight="1" x14ac:dyDescent="0.15">
      <c r="A233" s="20"/>
      <c r="B233" s="21"/>
      <c r="C233" s="29"/>
      <c r="D233" s="20"/>
      <c r="E233" s="29"/>
      <c r="F233" s="29"/>
      <c r="G233" s="29"/>
      <c r="H233" s="29"/>
      <c r="I233" s="29"/>
      <c r="J233" s="29"/>
      <c r="K233" s="29"/>
      <c r="L233" s="29"/>
      <c r="M233" s="29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</row>
    <row r="234" spans="1:253" s="7" customFormat="1" ht="13.5" customHeight="1" x14ac:dyDescent="0.15">
      <c r="A234" s="20" t="s">
        <v>350</v>
      </c>
      <c r="B234" s="21"/>
      <c r="C234" s="29"/>
      <c r="D234" s="20"/>
      <c r="E234" s="29"/>
      <c r="F234" s="29"/>
      <c r="G234" s="29"/>
      <c r="H234" s="29"/>
      <c r="I234" s="29"/>
      <c r="J234" s="29"/>
      <c r="K234" s="29"/>
      <c r="L234" s="29"/>
      <c r="M234" s="29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</row>
    <row r="235" spans="1:253" s="7" customFormat="1" ht="13.5" customHeight="1" x14ac:dyDescent="0.15">
      <c r="A235" s="20" t="s">
        <v>74</v>
      </c>
      <c r="B235" s="21"/>
      <c r="C235" s="25">
        <f>SUM(E235:M235)</f>
        <v>1905</v>
      </c>
      <c r="D235" s="20"/>
      <c r="E235" s="25">
        <v>1356</v>
      </c>
      <c r="F235" s="29"/>
      <c r="G235" s="25">
        <v>549</v>
      </c>
      <c r="H235" s="29"/>
      <c r="I235" s="25">
        <v>0</v>
      </c>
      <c r="J235" s="29"/>
      <c r="K235" s="25">
        <v>0</v>
      </c>
      <c r="L235" s="29"/>
      <c r="M235" s="25">
        <v>0</v>
      </c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</row>
    <row r="236" spans="1:253" s="7" customFormat="1" ht="13.5" customHeight="1" x14ac:dyDescent="0.15">
      <c r="A236" s="20" t="s">
        <v>349</v>
      </c>
      <c r="B236" s="21"/>
      <c r="C236" s="25">
        <f>SUM(E236:M236)</f>
        <v>1905</v>
      </c>
      <c r="D236" s="20"/>
      <c r="E236" s="25">
        <f>SUM(E235)</f>
        <v>1356</v>
      </c>
      <c r="F236" s="29"/>
      <c r="G236" s="25">
        <f>SUM(G235)</f>
        <v>549</v>
      </c>
      <c r="H236" s="29"/>
      <c r="I236" s="25">
        <f>SUM(I235)</f>
        <v>0</v>
      </c>
      <c r="J236" s="29"/>
      <c r="K236" s="25">
        <f>SUM(K235)</f>
        <v>0</v>
      </c>
      <c r="L236" s="29"/>
      <c r="M236" s="25">
        <f>SUM(M235)</f>
        <v>0</v>
      </c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</row>
    <row r="237" spans="1:253" s="7" customFormat="1" ht="13.5" customHeight="1" x14ac:dyDescent="0.15">
      <c r="A237" s="20"/>
      <c r="B237" s="21" t="s">
        <v>9</v>
      </c>
      <c r="C237" s="20"/>
      <c r="D237" s="20"/>
      <c r="E237" s="20"/>
      <c r="F237" s="29"/>
      <c r="G237" s="20"/>
      <c r="H237" s="29"/>
      <c r="I237" s="20"/>
      <c r="J237" s="29"/>
      <c r="K237" s="20"/>
      <c r="L237" s="29"/>
      <c r="M237" s="20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</row>
    <row r="238" spans="1:253" s="7" customFormat="1" ht="13.5" customHeight="1" x14ac:dyDescent="0.15">
      <c r="A238" s="20" t="s">
        <v>291</v>
      </c>
      <c r="B238" s="21" t="s">
        <v>9</v>
      </c>
      <c r="C238" s="20"/>
      <c r="D238" s="20"/>
      <c r="E238" s="20" t="s">
        <v>10</v>
      </c>
      <c r="F238" s="29" t="s">
        <v>10</v>
      </c>
      <c r="G238" s="20" t="s">
        <v>10</v>
      </c>
      <c r="H238" s="29" t="s">
        <v>10</v>
      </c>
      <c r="I238" s="20" t="s">
        <v>10</v>
      </c>
      <c r="J238" s="29" t="s">
        <v>10</v>
      </c>
      <c r="K238" s="20" t="s">
        <v>10</v>
      </c>
      <c r="L238" s="29" t="s">
        <v>10</v>
      </c>
      <c r="M238" s="20" t="s">
        <v>10</v>
      </c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</row>
    <row r="239" spans="1:253" s="7" customFormat="1" ht="13.5" customHeight="1" x14ac:dyDescent="0.15">
      <c r="A239" s="20" t="s">
        <v>302</v>
      </c>
      <c r="B239" s="21"/>
      <c r="C239" s="20">
        <f>SUM(E239:M239)</f>
        <v>217521</v>
      </c>
      <c r="D239" s="20"/>
      <c r="E239" s="20">
        <v>154975</v>
      </c>
      <c r="F239" s="29"/>
      <c r="G239" s="20">
        <v>57099</v>
      </c>
      <c r="H239" s="29"/>
      <c r="I239" s="20">
        <v>139</v>
      </c>
      <c r="J239" s="29"/>
      <c r="K239" s="20">
        <v>5308</v>
      </c>
      <c r="L239" s="29"/>
      <c r="M239" s="20">
        <v>0</v>
      </c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</row>
    <row r="240" spans="1:253" s="7" customFormat="1" ht="13.5" customHeight="1" x14ac:dyDescent="0.15">
      <c r="A240" s="20" t="s">
        <v>303</v>
      </c>
      <c r="B240" s="21" t="s">
        <v>9</v>
      </c>
      <c r="C240" s="25">
        <f>SUM(E240:M240)</f>
        <v>279675</v>
      </c>
      <c r="D240" s="20"/>
      <c r="E240" s="25">
        <v>198000</v>
      </c>
      <c r="F240" s="29"/>
      <c r="G240" s="25">
        <v>81675</v>
      </c>
      <c r="H240" s="29"/>
      <c r="I240" s="25">
        <v>0</v>
      </c>
      <c r="J240" s="29"/>
      <c r="K240" s="25">
        <v>0</v>
      </c>
      <c r="L240" s="29"/>
      <c r="M240" s="25">
        <v>0</v>
      </c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</row>
    <row r="241" spans="1:253" s="7" customFormat="1" ht="13.5" customHeight="1" x14ac:dyDescent="0.15">
      <c r="A241" s="20" t="s">
        <v>297</v>
      </c>
      <c r="B241" s="21" t="s">
        <v>9</v>
      </c>
      <c r="C241" s="25">
        <f>SUM(E241:M241)</f>
        <v>497196</v>
      </c>
      <c r="D241" s="20"/>
      <c r="E241" s="25">
        <f>SUM(E239:E240)</f>
        <v>352975</v>
      </c>
      <c r="F241" s="29"/>
      <c r="G241" s="25">
        <f>SUM(G239:G240)</f>
        <v>138774</v>
      </c>
      <c r="H241" s="29"/>
      <c r="I241" s="25">
        <f>SUM(I239:I240)</f>
        <v>139</v>
      </c>
      <c r="J241" s="29"/>
      <c r="K241" s="25">
        <f>SUM(K239:K240)</f>
        <v>5308</v>
      </c>
      <c r="L241" s="29"/>
      <c r="M241" s="25">
        <f>SUM(M239:M240)</f>
        <v>0</v>
      </c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</row>
    <row r="242" spans="1:253" s="7" customFormat="1" ht="13.5" customHeight="1" x14ac:dyDescent="0.15">
      <c r="A242" s="20"/>
      <c r="B242" s="21"/>
      <c r="C242" s="29"/>
      <c r="D242" s="20"/>
      <c r="E242" s="29"/>
      <c r="F242" s="29"/>
      <c r="G242" s="29"/>
      <c r="H242" s="29"/>
      <c r="I242" s="29"/>
      <c r="J242" s="29"/>
      <c r="K242" s="29"/>
      <c r="L242" s="29"/>
      <c r="M242" s="29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</row>
    <row r="243" spans="1:253" s="7" customFormat="1" ht="13.5" customHeight="1" x14ac:dyDescent="0.15">
      <c r="A243" s="20" t="s">
        <v>220</v>
      </c>
      <c r="B243" s="21"/>
      <c r="C243" s="25">
        <f>SUM(E243:M243)</f>
        <v>256</v>
      </c>
      <c r="D243" s="20"/>
      <c r="E243" s="25">
        <v>0</v>
      </c>
      <c r="F243" s="29"/>
      <c r="G243" s="25">
        <v>0</v>
      </c>
      <c r="H243" s="29"/>
      <c r="I243" s="25">
        <v>0</v>
      </c>
      <c r="J243" s="29"/>
      <c r="K243" s="25">
        <v>256</v>
      </c>
      <c r="L243" s="29"/>
      <c r="M243" s="25">
        <v>0</v>
      </c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</row>
    <row r="244" spans="1:253" s="7" customFormat="1" ht="13.5" customHeight="1" x14ac:dyDescent="0.15">
      <c r="A244" s="20"/>
      <c r="B244" s="21"/>
      <c r="C244" s="20"/>
      <c r="D244" s="20"/>
      <c r="E244" s="20"/>
      <c r="F244" s="29"/>
      <c r="G244" s="20"/>
      <c r="H244" s="29"/>
      <c r="I244" s="20"/>
      <c r="J244" s="29"/>
      <c r="K244" s="20"/>
      <c r="L244" s="29"/>
      <c r="M244" s="20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</row>
    <row r="245" spans="1:253" s="7" customFormat="1" ht="13.5" customHeight="1" x14ac:dyDescent="0.15">
      <c r="A245" s="20" t="s">
        <v>249</v>
      </c>
      <c r="B245" s="21" t="s">
        <v>9</v>
      </c>
      <c r="C245" s="25">
        <f>SUM(E245:M245)</f>
        <v>2386014</v>
      </c>
      <c r="D245" s="20"/>
      <c r="E245" s="25">
        <v>1378500</v>
      </c>
      <c r="F245" s="29"/>
      <c r="G245" s="25">
        <v>561909</v>
      </c>
      <c r="H245" s="29"/>
      <c r="I245" s="25">
        <v>66256</v>
      </c>
      <c r="J245" s="29"/>
      <c r="K245" s="25">
        <v>244395</v>
      </c>
      <c r="L245" s="29"/>
      <c r="M245" s="25">
        <v>134954</v>
      </c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</row>
    <row r="246" spans="1:253" s="7" customFormat="1" ht="13.5" customHeight="1" x14ac:dyDescent="0.15">
      <c r="A246" s="20"/>
      <c r="B246" s="21"/>
      <c r="C246" s="20"/>
      <c r="D246" s="20"/>
      <c r="E246" s="20"/>
      <c r="F246" s="29"/>
      <c r="G246" s="20"/>
      <c r="H246" s="29"/>
      <c r="I246" s="20"/>
      <c r="J246" s="29"/>
      <c r="K246" s="20"/>
      <c r="L246" s="29"/>
      <c r="M246" s="20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</row>
    <row r="247" spans="1:253" s="7" customFormat="1" ht="13.5" customHeight="1" x14ac:dyDescent="0.15">
      <c r="A247" s="20" t="s">
        <v>68</v>
      </c>
      <c r="B247" s="21" t="s">
        <v>9</v>
      </c>
      <c r="C247" s="25">
        <f>SUM(E247:M247)</f>
        <v>67463</v>
      </c>
      <c r="D247" s="20"/>
      <c r="E247" s="25">
        <v>48020</v>
      </c>
      <c r="F247" s="29"/>
      <c r="G247" s="25">
        <v>19443</v>
      </c>
      <c r="H247" s="29"/>
      <c r="I247" s="25">
        <v>0</v>
      </c>
      <c r="J247" s="29"/>
      <c r="K247" s="25">
        <v>0</v>
      </c>
      <c r="L247" s="29"/>
      <c r="M247" s="25">
        <v>0</v>
      </c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</row>
    <row r="248" spans="1:253" s="7" customFormat="1" ht="13.5" customHeight="1" x14ac:dyDescent="0.15">
      <c r="A248" s="20"/>
      <c r="B248" s="21"/>
      <c r="C248" s="20"/>
      <c r="D248" s="20"/>
      <c r="E248" s="20"/>
      <c r="F248" s="29"/>
      <c r="G248" s="20"/>
      <c r="H248" s="29"/>
      <c r="I248" s="20"/>
      <c r="J248" s="29"/>
      <c r="K248" s="20"/>
      <c r="L248" s="29"/>
      <c r="M248" s="20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</row>
    <row r="249" spans="1:253" s="7" customFormat="1" ht="13.5" customHeight="1" x14ac:dyDescent="0.15">
      <c r="A249" s="20" t="s">
        <v>167</v>
      </c>
      <c r="B249" s="21" t="s">
        <v>9</v>
      </c>
      <c r="C249" s="20"/>
      <c r="D249" s="20"/>
      <c r="E249" s="20"/>
      <c r="F249" s="29"/>
      <c r="G249" s="20"/>
      <c r="H249" s="29"/>
      <c r="I249" s="20"/>
      <c r="J249" s="29"/>
      <c r="K249" s="20"/>
      <c r="L249" s="29"/>
      <c r="M249" s="20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</row>
    <row r="250" spans="1:253" s="7" customFormat="1" ht="13.5" customHeight="1" x14ac:dyDescent="0.15">
      <c r="A250" s="20" t="s">
        <v>65</v>
      </c>
      <c r="B250" s="21"/>
      <c r="C250" s="29">
        <f>SUM(E250:M250)</f>
        <v>9024</v>
      </c>
      <c r="D250" s="29"/>
      <c r="E250" s="29">
        <v>5000</v>
      </c>
      <c r="F250" s="29"/>
      <c r="G250" s="29">
        <v>2024</v>
      </c>
      <c r="H250" s="29"/>
      <c r="I250" s="29">
        <v>0</v>
      </c>
      <c r="J250" s="29"/>
      <c r="K250" s="29">
        <v>2000</v>
      </c>
      <c r="L250" s="29"/>
      <c r="M250" s="29">
        <v>0</v>
      </c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</row>
    <row r="251" spans="1:253" s="7" customFormat="1" ht="13.5" customHeight="1" x14ac:dyDescent="0.15">
      <c r="A251" s="20" t="s">
        <v>65</v>
      </c>
      <c r="B251" s="21" t="s">
        <v>9</v>
      </c>
      <c r="C251" s="20">
        <f>SUM(E251:M251)</f>
        <v>667244</v>
      </c>
      <c r="D251" s="20"/>
      <c r="E251" s="24">
        <v>424898</v>
      </c>
      <c r="F251" s="29"/>
      <c r="G251" s="24">
        <v>147612</v>
      </c>
      <c r="H251" s="29"/>
      <c r="I251" s="24">
        <v>32253</v>
      </c>
      <c r="J251" s="29"/>
      <c r="K251" s="24">
        <v>28978</v>
      </c>
      <c r="L251" s="29"/>
      <c r="M251" s="24">
        <v>33503</v>
      </c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</row>
    <row r="252" spans="1:253" s="7" customFormat="1" ht="13.5" customHeight="1" x14ac:dyDescent="0.15">
      <c r="A252" s="20" t="s">
        <v>364</v>
      </c>
      <c r="B252" s="21"/>
      <c r="C252" s="29">
        <f>SUM(E252:M252)</f>
        <v>4038</v>
      </c>
      <c r="D252" s="29"/>
      <c r="E252" s="29">
        <v>0</v>
      </c>
      <c r="F252" s="29"/>
      <c r="G252" s="29">
        <v>0</v>
      </c>
      <c r="H252" s="29"/>
      <c r="I252" s="29">
        <v>0</v>
      </c>
      <c r="J252" s="29"/>
      <c r="K252" s="29">
        <v>4038</v>
      </c>
      <c r="L252" s="29"/>
      <c r="M252" s="29">
        <v>0</v>
      </c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</row>
    <row r="253" spans="1:253" s="7" customFormat="1" ht="13.5" customHeight="1" x14ac:dyDescent="0.15">
      <c r="A253" s="20" t="s">
        <v>66</v>
      </c>
      <c r="B253" s="21" t="s">
        <v>9</v>
      </c>
      <c r="C253" s="25">
        <f>SUM(E253:M253)</f>
        <v>22771</v>
      </c>
      <c r="D253" s="20"/>
      <c r="E253" s="24">
        <v>0</v>
      </c>
      <c r="F253" s="29"/>
      <c r="G253" s="24">
        <v>0</v>
      </c>
      <c r="H253" s="29"/>
      <c r="I253" s="24">
        <v>16288</v>
      </c>
      <c r="J253" s="29"/>
      <c r="K253" s="24">
        <v>6483</v>
      </c>
      <c r="L253" s="29"/>
      <c r="M253" s="24">
        <v>0</v>
      </c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</row>
    <row r="254" spans="1:253" s="7" customFormat="1" ht="13.5" customHeight="1" x14ac:dyDescent="0.15">
      <c r="A254" s="20" t="s">
        <v>123</v>
      </c>
      <c r="B254" s="21" t="s">
        <v>9</v>
      </c>
      <c r="C254" s="25">
        <f>SUM(E254:M254)</f>
        <v>703077</v>
      </c>
      <c r="D254" s="20"/>
      <c r="E254" s="27">
        <f>SUM(E250:E253)</f>
        <v>429898</v>
      </c>
      <c r="F254" s="29"/>
      <c r="G254" s="27">
        <f>SUM(G250:G253)</f>
        <v>149636</v>
      </c>
      <c r="H254" s="29"/>
      <c r="I254" s="27">
        <f>SUM(I250:I253)</f>
        <v>48541</v>
      </c>
      <c r="J254" s="29"/>
      <c r="K254" s="27">
        <f>SUM(K250:K253)</f>
        <v>41499</v>
      </c>
      <c r="L254" s="29"/>
      <c r="M254" s="27">
        <f>SUM(M250:M253)</f>
        <v>33503</v>
      </c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</row>
    <row r="255" spans="1:253" s="7" customFormat="1" ht="13.5" customHeight="1" x14ac:dyDescent="0.15">
      <c r="A255" s="20"/>
      <c r="B255" s="21" t="s">
        <v>9</v>
      </c>
      <c r="C255" s="20"/>
      <c r="D255" s="20"/>
      <c r="E255" s="20"/>
      <c r="F255" s="29"/>
      <c r="G255" s="20"/>
      <c r="H255" s="29"/>
      <c r="I255" s="20"/>
      <c r="J255" s="29"/>
      <c r="K255" s="20"/>
      <c r="L255" s="29"/>
      <c r="M255" s="20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</row>
    <row r="256" spans="1:253" s="7" customFormat="1" ht="13.5" customHeight="1" x14ac:dyDescent="0.15">
      <c r="A256" s="20" t="s">
        <v>231</v>
      </c>
      <c r="B256" s="21" t="s">
        <v>9</v>
      </c>
      <c r="C256" s="20"/>
      <c r="D256" s="20"/>
      <c r="E256" s="20" t="s">
        <v>9</v>
      </c>
      <c r="F256" s="29" t="s">
        <v>9</v>
      </c>
      <c r="G256" s="20" t="s">
        <v>9</v>
      </c>
      <c r="H256" s="29" t="s">
        <v>9</v>
      </c>
      <c r="I256" s="20" t="s">
        <v>9</v>
      </c>
      <c r="J256" s="29" t="s">
        <v>9</v>
      </c>
      <c r="K256" s="20" t="s">
        <v>9</v>
      </c>
      <c r="L256" s="29" t="s">
        <v>9</v>
      </c>
      <c r="M256" s="20" t="s">
        <v>9</v>
      </c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</row>
    <row r="257" spans="1:253" s="7" customFormat="1" ht="13.5" customHeight="1" x14ac:dyDescent="0.15">
      <c r="A257" s="20" t="s">
        <v>29</v>
      </c>
      <c r="B257" s="21" t="s">
        <v>9</v>
      </c>
      <c r="C257" s="20">
        <f t="shared" ref="C257:C264" si="13">SUM(E257:M257)</f>
        <v>5551722</v>
      </c>
      <c r="D257" s="20"/>
      <c r="E257" s="20">
        <v>3775828</v>
      </c>
      <c r="F257" s="29"/>
      <c r="G257" s="20">
        <v>1518772</v>
      </c>
      <c r="H257" s="29"/>
      <c r="I257" s="20">
        <v>20985</v>
      </c>
      <c r="J257" s="29"/>
      <c r="K257" s="20">
        <v>206127</v>
      </c>
      <c r="L257" s="29"/>
      <c r="M257" s="20">
        <v>30010</v>
      </c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</row>
    <row r="258" spans="1:253" s="7" customFormat="1" ht="13.5" customHeight="1" x14ac:dyDescent="0.15">
      <c r="A258" s="20" t="s">
        <v>57</v>
      </c>
      <c r="B258" s="21" t="s">
        <v>9</v>
      </c>
      <c r="C258" s="20">
        <f t="shared" si="13"/>
        <v>4873810</v>
      </c>
      <c r="D258" s="20"/>
      <c r="E258" s="20">
        <v>3149701</v>
      </c>
      <c r="F258" s="29"/>
      <c r="G258" s="20">
        <v>1197281</v>
      </c>
      <c r="H258" s="29"/>
      <c r="I258" s="20">
        <v>54089</v>
      </c>
      <c r="J258" s="29"/>
      <c r="K258" s="20">
        <v>281094</v>
      </c>
      <c r="L258" s="29"/>
      <c r="M258" s="20">
        <v>191645</v>
      </c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</row>
    <row r="259" spans="1:253" s="7" customFormat="1" ht="13.5" customHeight="1" x14ac:dyDescent="0.15">
      <c r="A259" s="20" t="s">
        <v>290</v>
      </c>
      <c r="B259" s="21" t="s">
        <v>9</v>
      </c>
      <c r="C259" s="20">
        <f t="shared" si="13"/>
        <v>1910388</v>
      </c>
      <c r="D259" s="20"/>
      <c r="E259" s="20">
        <v>1202579</v>
      </c>
      <c r="F259" s="29"/>
      <c r="G259" s="20">
        <v>490298</v>
      </c>
      <c r="H259" s="29"/>
      <c r="I259" s="20">
        <v>32631</v>
      </c>
      <c r="J259" s="29"/>
      <c r="K259" s="20">
        <v>167816</v>
      </c>
      <c r="L259" s="29"/>
      <c r="M259" s="20">
        <v>17064</v>
      </c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  <c r="IS259" s="5"/>
    </row>
    <row r="260" spans="1:253" s="7" customFormat="1" ht="13.5" customHeight="1" x14ac:dyDescent="0.15">
      <c r="A260" s="20" t="s">
        <v>16</v>
      </c>
      <c r="B260" s="21" t="s">
        <v>9</v>
      </c>
      <c r="C260" s="20">
        <f>SUM(E260:M260)</f>
        <v>211763</v>
      </c>
      <c r="D260" s="20"/>
      <c r="E260" s="20">
        <v>47989</v>
      </c>
      <c r="F260" s="29"/>
      <c r="G260" s="20">
        <v>12897</v>
      </c>
      <c r="H260" s="29"/>
      <c r="I260" s="20">
        <v>290</v>
      </c>
      <c r="J260" s="29"/>
      <c r="K260" s="20">
        <v>143495</v>
      </c>
      <c r="L260" s="29"/>
      <c r="M260" s="20">
        <v>7092</v>
      </c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  <c r="IQ260" s="5"/>
      <c r="IR260" s="5"/>
      <c r="IS260" s="5"/>
    </row>
    <row r="261" spans="1:253" s="7" customFormat="1" ht="13.5" customHeight="1" x14ac:dyDescent="0.15">
      <c r="A261" s="20" t="s">
        <v>55</v>
      </c>
      <c r="B261" s="21" t="s">
        <v>9</v>
      </c>
      <c r="C261" s="20">
        <f t="shared" si="13"/>
        <v>3560792</v>
      </c>
      <c r="D261" s="20"/>
      <c r="E261" s="20">
        <v>2505593</v>
      </c>
      <c r="F261" s="29"/>
      <c r="G261" s="20">
        <v>1014503</v>
      </c>
      <c r="H261" s="29"/>
      <c r="I261" s="20">
        <v>23760</v>
      </c>
      <c r="J261" s="29"/>
      <c r="K261" s="20">
        <v>10704</v>
      </c>
      <c r="L261" s="29"/>
      <c r="M261" s="20">
        <v>6232</v>
      </c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  <c r="IS261" s="5"/>
    </row>
    <row r="262" spans="1:253" s="7" customFormat="1" ht="13.5" customHeight="1" x14ac:dyDescent="0.15">
      <c r="A262" s="20" t="s">
        <v>215</v>
      </c>
      <c r="B262" s="21"/>
      <c r="C262" s="20">
        <f t="shared" si="13"/>
        <v>53401</v>
      </c>
      <c r="D262" s="20"/>
      <c r="E262" s="20">
        <v>38011</v>
      </c>
      <c r="F262" s="29"/>
      <c r="G262" s="20">
        <v>15390</v>
      </c>
      <c r="H262" s="29"/>
      <c r="I262" s="20">
        <v>0</v>
      </c>
      <c r="J262" s="29"/>
      <c r="K262" s="20">
        <v>0</v>
      </c>
      <c r="L262" s="29"/>
      <c r="M262" s="20">
        <v>0</v>
      </c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  <c r="IS262" s="5"/>
    </row>
    <row r="263" spans="1:253" s="7" customFormat="1" ht="13.5" customHeight="1" x14ac:dyDescent="0.15">
      <c r="A263" s="20" t="s">
        <v>59</v>
      </c>
      <c r="B263" s="21" t="s">
        <v>9</v>
      </c>
      <c r="C263" s="25">
        <f t="shared" si="13"/>
        <v>5078434</v>
      </c>
      <c r="D263" s="20"/>
      <c r="E263" s="25">
        <v>3412566</v>
      </c>
      <c r="F263" s="29"/>
      <c r="G263" s="25">
        <v>1320137</v>
      </c>
      <c r="H263" s="29"/>
      <c r="I263" s="25">
        <v>39311</v>
      </c>
      <c r="J263" s="29"/>
      <c r="K263" s="25">
        <v>142402</v>
      </c>
      <c r="L263" s="29"/>
      <c r="M263" s="25">
        <v>164018</v>
      </c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  <c r="IS263" s="5"/>
    </row>
    <row r="264" spans="1:253" s="7" customFormat="1" ht="13.5" customHeight="1" x14ac:dyDescent="0.15">
      <c r="A264" s="20" t="s">
        <v>236</v>
      </c>
      <c r="B264" s="21" t="s">
        <v>9</v>
      </c>
      <c r="C264" s="25">
        <f t="shared" si="13"/>
        <v>21240310</v>
      </c>
      <c r="D264" s="20"/>
      <c r="E264" s="25">
        <f>SUM(E257:E263)</f>
        <v>14132267</v>
      </c>
      <c r="F264" s="29"/>
      <c r="G264" s="25">
        <f>SUM(G257:G263)</f>
        <v>5569278</v>
      </c>
      <c r="H264" s="29"/>
      <c r="I264" s="25">
        <f>SUM(I257:I263)</f>
        <v>171066</v>
      </c>
      <c r="J264" s="29"/>
      <c r="K264" s="25">
        <f>SUM(K257:K263)</f>
        <v>951638</v>
      </c>
      <c r="L264" s="29"/>
      <c r="M264" s="25">
        <f>SUM(M257:M263)</f>
        <v>416061</v>
      </c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  <c r="IR264" s="5"/>
      <c r="IS264" s="5"/>
    </row>
    <row r="265" spans="1:253" s="7" customFormat="1" ht="13.5" customHeight="1" x14ac:dyDescent="0.15">
      <c r="A265" s="20"/>
      <c r="B265" s="21" t="s">
        <v>9</v>
      </c>
      <c r="C265" s="20"/>
      <c r="D265" s="20"/>
      <c r="E265" s="20"/>
      <c r="F265" s="29"/>
      <c r="G265" s="20"/>
      <c r="H265" s="29"/>
      <c r="I265" s="20"/>
      <c r="J265" s="29"/>
      <c r="K265" s="20"/>
      <c r="L265" s="29"/>
      <c r="M265" s="20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  <c r="IR265" s="5"/>
      <c r="IS265" s="5"/>
    </row>
    <row r="266" spans="1:253" s="7" customFormat="1" ht="13.5" customHeight="1" x14ac:dyDescent="0.15">
      <c r="A266" s="20" t="s">
        <v>166</v>
      </c>
      <c r="B266" s="21" t="s">
        <v>9</v>
      </c>
      <c r="C266" s="20" t="s">
        <v>9</v>
      </c>
      <c r="D266" s="20"/>
      <c r="E266" s="20" t="s">
        <v>9</v>
      </c>
      <c r="F266" s="29" t="s">
        <v>9</v>
      </c>
      <c r="G266" s="20" t="s">
        <v>9</v>
      </c>
      <c r="H266" s="29" t="s">
        <v>9</v>
      </c>
      <c r="I266" s="20" t="s">
        <v>9</v>
      </c>
      <c r="J266" s="29" t="s">
        <v>9</v>
      </c>
      <c r="K266" s="20" t="s">
        <v>9</v>
      </c>
      <c r="L266" s="29" t="s">
        <v>9</v>
      </c>
      <c r="M266" s="20" t="s">
        <v>9</v>
      </c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  <c r="IR266" s="5"/>
      <c r="IS266" s="5"/>
    </row>
    <row r="267" spans="1:253" s="7" customFormat="1" ht="13.5" customHeight="1" x14ac:dyDescent="0.15">
      <c r="A267" s="20" t="s">
        <v>115</v>
      </c>
      <c r="B267" s="21"/>
      <c r="C267" s="20">
        <f t="shared" ref="C267:C274" si="14">SUM(E267:M267)</f>
        <v>305293</v>
      </c>
      <c r="D267" s="20"/>
      <c r="E267" s="20">
        <v>234420</v>
      </c>
      <c r="F267" s="29"/>
      <c r="G267" s="20">
        <v>97331</v>
      </c>
      <c r="H267" s="29"/>
      <c r="I267" s="20">
        <v>369</v>
      </c>
      <c r="J267" s="29"/>
      <c r="K267" s="20">
        <v>-26827</v>
      </c>
      <c r="L267" s="29"/>
      <c r="M267" s="20">
        <v>0</v>
      </c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  <c r="IS267" s="5"/>
    </row>
    <row r="268" spans="1:253" s="7" customFormat="1" ht="13.5" customHeight="1" x14ac:dyDescent="0.15">
      <c r="A268" s="20" t="s">
        <v>49</v>
      </c>
      <c r="B268" s="21" t="s">
        <v>9</v>
      </c>
      <c r="C268" s="20">
        <f t="shared" si="14"/>
        <v>1864266</v>
      </c>
      <c r="D268" s="20"/>
      <c r="E268" s="20">
        <v>751656</v>
      </c>
      <c r="F268" s="29"/>
      <c r="G268" s="20">
        <v>292636</v>
      </c>
      <c r="H268" s="29"/>
      <c r="I268" s="20">
        <v>73723</v>
      </c>
      <c r="J268" s="29"/>
      <c r="K268" s="20">
        <v>696997</v>
      </c>
      <c r="L268" s="29"/>
      <c r="M268" s="20">
        <v>49254</v>
      </c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  <c r="IS268" s="5"/>
    </row>
    <row r="269" spans="1:253" s="7" customFormat="1" ht="13.5" customHeight="1" x14ac:dyDescent="0.15">
      <c r="A269" s="20" t="s">
        <v>67</v>
      </c>
      <c r="B269" s="21" t="s">
        <v>9</v>
      </c>
      <c r="C269" s="20">
        <f t="shared" si="14"/>
        <v>2511532</v>
      </c>
      <c r="D269" s="20"/>
      <c r="E269" s="20">
        <v>1474825</v>
      </c>
      <c r="F269" s="29"/>
      <c r="G269" s="20">
        <v>586260</v>
      </c>
      <c r="H269" s="29"/>
      <c r="I269" s="20">
        <v>16132</v>
      </c>
      <c r="J269" s="29"/>
      <c r="K269" s="20">
        <v>287163</v>
      </c>
      <c r="L269" s="29"/>
      <c r="M269" s="20">
        <v>147152</v>
      </c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  <c r="IS269" s="5"/>
    </row>
    <row r="270" spans="1:253" s="7" customFormat="1" ht="13.5" customHeight="1" x14ac:dyDescent="0.15">
      <c r="A270" s="20" t="s">
        <v>304</v>
      </c>
      <c r="B270" s="21" t="s">
        <v>9</v>
      </c>
      <c r="C270" s="20">
        <f t="shared" si="14"/>
        <v>1281551</v>
      </c>
      <c r="D270" s="20"/>
      <c r="E270" s="20">
        <v>631106</v>
      </c>
      <c r="F270" s="29"/>
      <c r="G270" s="20">
        <v>269648</v>
      </c>
      <c r="H270" s="29"/>
      <c r="I270" s="20">
        <v>2763</v>
      </c>
      <c r="J270" s="29"/>
      <c r="K270" s="20">
        <v>293516</v>
      </c>
      <c r="L270" s="29"/>
      <c r="M270" s="20">
        <v>84518</v>
      </c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  <c r="IS270" s="5"/>
    </row>
    <row r="271" spans="1:253" s="7" customFormat="1" ht="13.5" customHeight="1" x14ac:dyDescent="0.15">
      <c r="A271" s="20" t="s">
        <v>16</v>
      </c>
      <c r="B271" s="21" t="s">
        <v>9</v>
      </c>
      <c r="C271" s="20">
        <f t="shared" si="14"/>
        <v>365072</v>
      </c>
      <c r="D271" s="20"/>
      <c r="E271" s="20">
        <v>328698</v>
      </c>
      <c r="F271" s="29"/>
      <c r="G271" s="20">
        <v>6703</v>
      </c>
      <c r="H271" s="29"/>
      <c r="I271" s="20">
        <v>7689</v>
      </c>
      <c r="J271" s="29"/>
      <c r="K271" s="20">
        <v>21982</v>
      </c>
      <c r="L271" s="29"/>
      <c r="M271" s="20">
        <v>0</v>
      </c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  <c r="IR271" s="5"/>
      <c r="IS271" s="5"/>
    </row>
    <row r="272" spans="1:253" s="7" customFormat="1" ht="13.5" customHeight="1" x14ac:dyDescent="0.15">
      <c r="A272" s="20" t="s">
        <v>298</v>
      </c>
      <c r="B272" s="21"/>
      <c r="C272" s="20">
        <f t="shared" si="14"/>
        <v>-10577</v>
      </c>
      <c r="D272" s="20"/>
      <c r="E272" s="20">
        <v>306226</v>
      </c>
      <c r="F272" s="29"/>
      <c r="G272" s="20">
        <v>96690</v>
      </c>
      <c r="H272" s="29"/>
      <c r="I272" s="20">
        <v>7984</v>
      </c>
      <c r="J272" s="29"/>
      <c r="K272" s="20">
        <v>-447005</v>
      </c>
      <c r="L272" s="29"/>
      <c r="M272" s="20">
        <v>25528</v>
      </c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  <c r="IR272" s="5"/>
      <c r="IS272" s="5"/>
    </row>
    <row r="273" spans="1:253" s="7" customFormat="1" ht="13.5" customHeight="1" x14ac:dyDescent="0.15">
      <c r="A273" s="20" t="s">
        <v>52</v>
      </c>
      <c r="B273" s="21"/>
      <c r="C273" s="20">
        <f t="shared" si="14"/>
        <v>3050605</v>
      </c>
      <c r="D273" s="20"/>
      <c r="E273" s="20">
        <v>1887350</v>
      </c>
      <c r="F273" s="29"/>
      <c r="G273" s="20">
        <v>826371</v>
      </c>
      <c r="H273" s="29"/>
      <c r="I273" s="20">
        <v>45088</v>
      </c>
      <c r="J273" s="29"/>
      <c r="K273" s="20">
        <v>232732</v>
      </c>
      <c r="L273" s="29"/>
      <c r="M273" s="20">
        <v>59064</v>
      </c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  <c r="IR273" s="5"/>
      <c r="IS273" s="5"/>
    </row>
    <row r="274" spans="1:253" s="7" customFormat="1" ht="13.5" customHeight="1" x14ac:dyDescent="0.15">
      <c r="A274" s="20" t="s">
        <v>117</v>
      </c>
      <c r="B274" s="21" t="s">
        <v>9</v>
      </c>
      <c r="C274" s="27">
        <f t="shared" si="14"/>
        <v>9367742</v>
      </c>
      <c r="D274" s="20"/>
      <c r="E274" s="27">
        <f>SUM(E267:E273)</f>
        <v>5614281</v>
      </c>
      <c r="F274" s="29"/>
      <c r="G274" s="27">
        <f>SUM(G267:G273)</f>
        <v>2175639</v>
      </c>
      <c r="H274" s="29"/>
      <c r="I274" s="27">
        <f>SUM(I267:I273)</f>
        <v>153748</v>
      </c>
      <c r="J274" s="29"/>
      <c r="K274" s="27">
        <f>SUM(K267:K273)</f>
        <v>1058558</v>
      </c>
      <c r="L274" s="29"/>
      <c r="M274" s="27">
        <f>SUM(M267:M273)</f>
        <v>365516</v>
      </c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  <c r="IS274" s="5"/>
    </row>
    <row r="275" spans="1:253" s="7" customFormat="1" ht="13.5" customHeight="1" x14ac:dyDescent="0.15">
      <c r="A275" s="20"/>
      <c r="B275" s="21" t="s">
        <v>9</v>
      </c>
      <c r="C275" s="20"/>
      <c r="D275" s="20"/>
      <c r="E275" s="20"/>
      <c r="F275" s="29"/>
      <c r="G275" s="20"/>
      <c r="H275" s="29"/>
      <c r="I275" s="20"/>
      <c r="J275" s="29"/>
      <c r="K275" s="20"/>
      <c r="L275" s="29"/>
      <c r="M275" s="20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  <c r="IS275" s="5"/>
    </row>
    <row r="276" spans="1:253" s="7" customFormat="1" ht="13.5" customHeight="1" x14ac:dyDescent="0.15">
      <c r="A276" s="20" t="s">
        <v>124</v>
      </c>
      <c r="B276" s="21" t="s">
        <v>9</v>
      </c>
      <c r="C276" s="25">
        <f>SUM(E276:M276)</f>
        <v>66244365</v>
      </c>
      <c r="D276" s="20"/>
      <c r="E276" s="25">
        <f>E274+E264+E254+E245+E243+E241+E232+E217+E202+E192+E190+E188+E186+E175+E247+E236</f>
        <v>42165090</v>
      </c>
      <c r="F276" s="29"/>
      <c r="G276" s="25">
        <f>G274+G264+G254+G245+G243+G241+G232+G217+G202+G192+G190+G188+G186+G175+G247+G236</f>
        <v>16566159</v>
      </c>
      <c r="H276" s="29"/>
      <c r="I276" s="25">
        <f>I274+I264+I254+I245+I243+I241+I232+I217+I202+I192+I190+I188+I186+I175+I247+I236</f>
        <v>796097</v>
      </c>
      <c r="J276" s="29"/>
      <c r="K276" s="25">
        <f>K274+K264+K254+K245+K243+K241+K232+K217+K202+K192+K190+K188+K186+K175+K247+K236</f>
        <v>4495437</v>
      </c>
      <c r="L276" s="29"/>
      <c r="M276" s="25">
        <f>M274+M264+M254+M245+M243+M241+M232+M217+M202+M192+M190+M188+M186+M175+M247+M236</f>
        <v>2221582</v>
      </c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  <c r="IS276" s="5"/>
    </row>
    <row r="277" spans="1:253" s="7" customFormat="1" ht="13.5" customHeight="1" x14ac:dyDescent="0.15">
      <c r="A277" s="20"/>
      <c r="B277" s="21" t="s">
        <v>9</v>
      </c>
      <c r="C277" s="20"/>
      <c r="D277" s="20"/>
      <c r="E277" s="20"/>
      <c r="F277" s="29"/>
      <c r="G277" s="20"/>
      <c r="H277" s="29"/>
      <c r="I277" s="20"/>
      <c r="J277" s="29"/>
      <c r="K277" s="20"/>
      <c r="L277" s="29"/>
      <c r="M277" s="20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  <c r="IR277" s="5"/>
      <c r="IS277" s="5"/>
    </row>
    <row r="278" spans="1:253" s="7" customFormat="1" ht="13.5" customHeight="1" x14ac:dyDescent="0.15">
      <c r="A278" s="20" t="s">
        <v>156</v>
      </c>
      <c r="B278" s="21" t="s">
        <v>9</v>
      </c>
      <c r="C278" s="20" t="s">
        <v>9</v>
      </c>
      <c r="D278" s="20"/>
      <c r="E278" s="20" t="s">
        <v>9</v>
      </c>
      <c r="F278" s="29" t="s">
        <v>9</v>
      </c>
      <c r="G278" s="20" t="s">
        <v>9</v>
      </c>
      <c r="H278" s="29" t="s">
        <v>9</v>
      </c>
      <c r="I278" s="20" t="s">
        <v>9</v>
      </c>
      <c r="J278" s="29" t="s">
        <v>9</v>
      </c>
      <c r="K278" s="20" t="s">
        <v>9</v>
      </c>
      <c r="L278" s="29" t="s">
        <v>9</v>
      </c>
      <c r="M278" s="20" t="s">
        <v>9</v>
      </c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  <c r="IR278" s="5"/>
      <c r="IS278" s="5"/>
    </row>
    <row r="279" spans="1:253" s="7" customFormat="1" ht="13.5" customHeight="1" x14ac:dyDescent="0.15">
      <c r="A279" s="20" t="s">
        <v>213</v>
      </c>
      <c r="B279" s="21" t="s">
        <v>9</v>
      </c>
      <c r="C279" s="20" t="s">
        <v>10</v>
      </c>
      <c r="D279" s="20"/>
      <c r="E279" s="20" t="s">
        <v>10</v>
      </c>
      <c r="F279" s="29" t="s">
        <v>10</v>
      </c>
      <c r="G279" s="20" t="s">
        <v>10</v>
      </c>
      <c r="H279" s="29" t="s">
        <v>10</v>
      </c>
      <c r="I279" s="20" t="s">
        <v>10</v>
      </c>
      <c r="J279" s="29" t="s">
        <v>10</v>
      </c>
      <c r="K279" s="20" t="s">
        <v>10</v>
      </c>
      <c r="L279" s="29" t="s">
        <v>10</v>
      </c>
      <c r="M279" s="20" t="s">
        <v>10</v>
      </c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  <c r="IR279" s="5"/>
      <c r="IS279" s="5"/>
    </row>
    <row r="280" spans="1:253" s="7" customFormat="1" ht="13.5" customHeight="1" x14ac:dyDescent="0.15">
      <c r="A280" s="20" t="s">
        <v>301</v>
      </c>
      <c r="B280" s="21"/>
      <c r="C280" s="29">
        <f>SUM(E280:M280)</f>
        <v>73948</v>
      </c>
      <c r="D280" s="20"/>
      <c r="E280" s="20">
        <v>10073</v>
      </c>
      <c r="F280" s="29"/>
      <c r="G280" s="20">
        <v>4482</v>
      </c>
      <c r="H280" s="29"/>
      <c r="I280" s="20">
        <v>14625</v>
      </c>
      <c r="J280" s="29"/>
      <c r="K280" s="20">
        <v>44768</v>
      </c>
      <c r="L280" s="29"/>
      <c r="M280" s="20">
        <v>0</v>
      </c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  <c r="IS280" s="5"/>
    </row>
    <row r="281" spans="1:253" s="7" customFormat="1" ht="13.5" customHeight="1" x14ac:dyDescent="0.15">
      <c r="A281" s="20" t="s">
        <v>214</v>
      </c>
      <c r="B281" s="21" t="s">
        <v>9</v>
      </c>
      <c r="C281" s="27">
        <f>SUM(E281:M281)</f>
        <v>73948</v>
      </c>
      <c r="D281" s="20"/>
      <c r="E281" s="27">
        <f>SUM(E280:E280)</f>
        <v>10073</v>
      </c>
      <c r="F281" s="29"/>
      <c r="G281" s="27">
        <f>SUM(G280:G280)</f>
        <v>4482</v>
      </c>
      <c r="H281" s="29"/>
      <c r="I281" s="27">
        <f>SUM(I280:I280)</f>
        <v>14625</v>
      </c>
      <c r="J281" s="29"/>
      <c r="K281" s="27">
        <f>SUM(K280:K280)</f>
        <v>44768</v>
      </c>
      <c r="L281" s="29"/>
      <c r="M281" s="27">
        <f>SUM(M280:M280)</f>
        <v>0</v>
      </c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  <c r="IS281" s="5"/>
    </row>
    <row r="282" spans="1:253" s="7" customFormat="1" ht="13.5" customHeight="1" x14ac:dyDescent="0.15">
      <c r="A282" s="20"/>
      <c r="B282" s="21"/>
      <c r="C282" s="29"/>
      <c r="D282" s="20"/>
      <c r="E282" s="29"/>
      <c r="F282" s="29"/>
      <c r="G282" s="29"/>
      <c r="H282" s="29"/>
      <c r="I282" s="29"/>
      <c r="J282" s="29"/>
      <c r="K282" s="29"/>
      <c r="L282" s="29"/>
      <c r="M282" s="29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  <c r="IS282" s="5"/>
    </row>
    <row r="283" spans="1:253" s="7" customFormat="1" ht="13.5" customHeight="1" x14ac:dyDescent="0.15">
      <c r="A283" s="20" t="s">
        <v>147</v>
      </c>
      <c r="B283" s="21"/>
      <c r="C283" s="25">
        <f>SUM(E283:M283)</f>
        <v>10389</v>
      </c>
      <c r="D283" s="20"/>
      <c r="E283" s="25">
        <v>0</v>
      </c>
      <c r="F283" s="29"/>
      <c r="G283" s="25">
        <v>0</v>
      </c>
      <c r="H283" s="29"/>
      <c r="I283" s="25">
        <v>9934</v>
      </c>
      <c r="J283" s="29"/>
      <c r="K283" s="25">
        <v>455</v>
      </c>
      <c r="L283" s="29"/>
      <c r="M283" s="25">
        <v>0</v>
      </c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  <c r="IS283" s="5"/>
    </row>
    <row r="284" spans="1:253" s="7" customFormat="1" ht="13.5" customHeight="1" x14ac:dyDescent="0.15">
      <c r="A284" s="20"/>
      <c r="B284" s="21"/>
      <c r="C284" s="29"/>
      <c r="D284" s="20"/>
      <c r="E284" s="29"/>
      <c r="F284" s="29"/>
      <c r="G284" s="29"/>
      <c r="H284" s="29"/>
      <c r="I284" s="29"/>
      <c r="J284" s="29"/>
      <c r="K284" s="29"/>
      <c r="L284" s="29"/>
      <c r="M284" s="29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</row>
    <row r="285" spans="1:253" s="7" customFormat="1" ht="13.5" customHeight="1" x14ac:dyDescent="0.15">
      <c r="A285" s="20" t="s">
        <v>61</v>
      </c>
      <c r="B285" s="21"/>
      <c r="C285" s="25">
        <f>SUM(E285:M285)</f>
        <v>187610</v>
      </c>
      <c r="D285" s="20"/>
      <c r="E285" s="25">
        <v>125959</v>
      </c>
      <c r="F285" s="29"/>
      <c r="G285" s="25">
        <v>46933</v>
      </c>
      <c r="H285" s="29"/>
      <c r="I285" s="25">
        <v>0</v>
      </c>
      <c r="J285" s="29"/>
      <c r="K285" s="25">
        <v>14718</v>
      </c>
      <c r="L285" s="29"/>
      <c r="M285" s="25">
        <v>0</v>
      </c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</row>
    <row r="286" spans="1:253" s="7" customFormat="1" ht="13.5" customHeight="1" x14ac:dyDescent="0.15">
      <c r="A286" s="20"/>
      <c r="B286" s="21"/>
      <c r="C286" s="29"/>
      <c r="D286" s="20"/>
      <c r="E286" s="29"/>
      <c r="F286" s="29"/>
      <c r="G286" s="29"/>
      <c r="H286" s="29"/>
      <c r="I286" s="29"/>
      <c r="J286" s="29"/>
      <c r="K286" s="29"/>
      <c r="L286" s="29"/>
      <c r="M286" s="29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</row>
    <row r="287" spans="1:253" s="7" customFormat="1" ht="13.5" customHeight="1" x14ac:dyDescent="0.15">
      <c r="A287" s="20" t="s">
        <v>163</v>
      </c>
      <c r="B287" s="21" t="s">
        <v>9</v>
      </c>
      <c r="C287" s="20"/>
      <c r="D287" s="20"/>
      <c r="E287" s="20"/>
      <c r="F287" s="29"/>
      <c r="G287" s="20"/>
      <c r="H287" s="29"/>
      <c r="I287" s="20"/>
      <c r="J287" s="29"/>
      <c r="K287" s="20"/>
      <c r="L287" s="29"/>
      <c r="M287" s="20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</row>
    <row r="288" spans="1:253" s="7" customFormat="1" ht="13.5" customHeight="1" x14ac:dyDescent="0.15">
      <c r="A288" s="20" t="s">
        <v>208</v>
      </c>
      <c r="B288" s="21" t="s">
        <v>9</v>
      </c>
      <c r="C288" s="25">
        <f>SUM(E288:M288)</f>
        <v>121050</v>
      </c>
      <c r="D288" s="20"/>
      <c r="E288" s="25">
        <v>64867</v>
      </c>
      <c r="F288" s="29"/>
      <c r="G288" s="25">
        <v>28798</v>
      </c>
      <c r="H288" s="29"/>
      <c r="I288" s="25">
        <v>12666</v>
      </c>
      <c r="J288" s="29"/>
      <c r="K288" s="25">
        <v>14719</v>
      </c>
      <c r="L288" s="29"/>
      <c r="M288" s="25">
        <v>0</v>
      </c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  <c r="IS288" s="5"/>
    </row>
    <row r="289" spans="1:253" s="7" customFormat="1" ht="13.5" customHeight="1" x14ac:dyDescent="0.15">
      <c r="A289" s="20"/>
      <c r="B289" s="21"/>
      <c r="C289" s="20"/>
      <c r="D289" s="20"/>
      <c r="E289" s="20"/>
      <c r="F289" s="29"/>
      <c r="G289" s="20"/>
      <c r="H289" s="29"/>
      <c r="I289" s="20"/>
      <c r="J289" s="29"/>
      <c r="K289" s="20"/>
      <c r="L289" s="29"/>
      <c r="M289" s="20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  <c r="IS289" s="5"/>
    </row>
    <row r="290" spans="1:253" s="7" customFormat="1" ht="13.5" customHeight="1" x14ac:dyDescent="0.15">
      <c r="A290" s="20" t="s">
        <v>164</v>
      </c>
      <c r="B290" s="21" t="s">
        <v>9</v>
      </c>
      <c r="C290" s="20"/>
      <c r="D290" s="20"/>
      <c r="E290" s="20"/>
      <c r="F290" s="29"/>
      <c r="G290" s="20"/>
      <c r="H290" s="29"/>
      <c r="I290" s="20"/>
      <c r="J290" s="29"/>
      <c r="K290" s="20"/>
      <c r="L290" s="29"/>
      <c r="M290" s="20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  <c r="IS290" s="5"/>
    </row>
    <row r="291" spans="1:253" s="7" customFormat="1" ht="13.5" customHeight="1" x14ac:dyDescent="0.15">
      <c r="A291" s="20" t="s">
        <v>351</v>
      </c>
      <c r="B291" s="21" t="s">
        <v>9</v>
      </c>
      <c r="C291" s="30">
        <f>SUM(E291:M291)</f>
        <v>40</v>
      </c>
      <c r="D291" s="29"/>
      <c r="E291" s="30">
        <v>0</v>
      </c>
      <c r="F291" s="29"/>
      <c r="G291" s="30">
        <v>0</v>
      </c>
      <c r="H291" s="29"/>
      <c r="I291" s="30">
        <v>0</v>
      </c>
      <c r="J291" s="29"/>
      <c r="K291" s="30">
        <v>40</v>
      </c>
      <c r="L291" s="29"/>
      <c r="M291" s="30">
        <v>0</v>
      </c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  <c r="IS291" s="5"/>
    </row>
    <row r="292" spans="1:253" s="7" customFormat="1" ht="13.5" customHeight="1" x14ac:dyDescent="0.15">
      <c r="A292" s="20" t="s">
        <v>120</v>
      </c>
      <c r="B292" s="21"/>
      <c r="C292" s="25">
        <f>SUM(C291:C291)</f>
        <v>40</v>
      </c>
      <c r="D292" s="20"/>
      <c r="E292" s="25">
        <f>SUM(E291:E291)</f>
        <v>0</v>
      </c>
      <c r="F292" s="29"/>
      <c r="G292" s="25">
        <f>SUM(G291:G291)</f>
        <v>0</v>
      </c>
      <c r="H292" s="29"/>
      <c r="I292" s="25">
        <f>SUM(I291:I291)</f>
        <v>0</v>
      </c>
      <c r="J292" s="29"/>
      <c r="K292" s="25">
        <f>SUM(K291:K291)</f>
        <v>40</v>
      </c>
      <c r="L292" s="29"/>
      <c r="M292" s="25">
        <f>SUM(M291:M291)</f>
        <v>0</v>
      </c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  <c r="IR292" s="5"/>
      <c r="IS292" s="5"/>
    </row>
    <row r="293" spans="1:253" s="7" customFormat="1" ht="13.5" customHeight="1" x14ac:dyDescent="0.15">
      <c r="A293" s="20"/>
      <c r="B293" s="21"/>
      <c r="C293" s="29"/>
      <c r="D293" s="20"/>
      <c r="E293" s="29"/>
      <c r="F293" s="29"/>
      <c r="G293" s="29"/>
      <c r="H293" s="29"/>
      <c r="I293" s="29"/>
      <c r="J293" s="29"/>
      <c r="K293" s="29"/>
      <c r="L293" s="29"/>
      <c r="M293" s="29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  <c r="IK293" s="5"/>
      <c r="IL293" s="5"/>
      <c r="IM293" s="5"/>
      <c r="IN293" s="5"/>
      <c r="IO293" s="5"/>
      <c r="IP293" s="5"/>
      <c r="IQ293" s="5"/>
      <c r="IR293" s="5"/>
      <c r="IS293" s="5"/>
    </row>
    <row r="294" spans="1:253" s="7" customFormat="1" ht="13.5" customHeight="1" x14ac:dyDescent="0.15">
      <c r="A294" s="20" t="s">
        <v>155</v>
      </c>
      <c r="B294" s="21"/>
      <c r="C294" s="30">
        <f>SUM(E294:M294)</f>
        <v>156641</v>
      </c>
      <c r="D294" s="20"/>
      <c r="E294" s="25">
        <v>13350</v>
      </c>
      <c r="F294" s="29"/>
      <c r="G294" s="25">
        <v>4555</v>
      </c>
      <c r="H294" s="29"/>
      <c r="I294" s="25">
        <v>190</v>
      </c>
      <c r="J294" s="29"/>
      <c r="K294" s="25">
        <v>138546</v>
      </c>
      <c r="L294" s="29"/>
      <c r="M294" s="25">
        <v>0</v>
      </c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  <c r="IS294" s="5"/>
    </row>
    <row r="295" spans="1:253" s="7" customFormat="1" ht="13.5" customHeight="1" x14ac:dyDescent="0.15">
      <c r="A295" s="20"/>
      <c r="B295" s="21"/>
      <c r="C295" s="20"/>
      <c r="D295" s="20"/>
      <c r="E295" s="20"/>
      <c r="F295" s="29"/>
      <c r="G295" s="20"/>
      <c r="H295" s="29"/>
      <c r="I295" s="20"/>
      <c r="J295" s="29"/>
      <c r="K295" s="20"/>
      <c r="L295" s="29"/>
      <c r="M295" s="20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  <c r="IP295" s="5"/>
      <c r="IQ295" s="5"/>
      <c r="IR295" s="5"/>
      <c r="IS295" s="5"/>
    </row>
    <row r="296" spans="1:253" s="7" customFormat="1" ht="13.5" customHeight="1" x14ac:dyDescent="0.15">
      <c r="A296" s="20" t="s">
        <v>228</v>
      </c>
      <c r="B296" s="21" t="s">
        <v>9</v>
      </c>
      <c r="C296" s="20" t="s">
        <v>10</v>
      </c>
      <c r="D296" s="20"/>
      <c r="E296" s="20"/>
      <c r="F296" s="29"/>
      <c r="G296" s="20"/>
      <c r="H296" s="29"/>
      <c r="I296" s="20"/>
      <c r="J296" s="29"/>
      <c r="K296" s="20"/>
      <c r="L296" s="29"/>
      <c r="M296" s="20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  <c r="IQ296" s="5"/>
      <c r="IR296" s="5"/>
      <c r="IS296" s="5"/>
    </row>
    <row r="297" spans="1:253" s="7" customFormat="1" ht="13.5" customHeight="1" x14ac:dyDescent="0.15">
      <c r="A297" s="20" t="s">
        <v>18</v>
      </c>
      <c r="B297" s="21" t="s">
        <v>9</v>
      </c>
      <c r="C297" s="20">
        <f>SUM(E297:M297)</f>
        <v>159679</v>
      </c>
      <c r="D297" s="20"/>
      <c r="E297" s="20">
        <v>66665</v>
      </c>
      <c r="F297" s="29"/>
      <c r="G297" s="20">
        <v>28665</v>
      </c>
      <c r="H297" s="29"/>
      <c r="I297" s="20">
        <v>12021</v>
      </c>
      <c r="J297" s="29"/>
      <c r="K297" s="20">
        <v>36425</v>
      </c>
      <c r="L297" s="29"/>
      <c r="M297" s="20">
        <v>15903</v>
      </c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  <c r="IQ297" s="5"/>
      <c r="IR297" s="5"/>
      <c r="IS297" s="5"/>
    </row>
    <row r="298" spans="1:253" s="7" customFormat="1" ht="13.5" customHeight="1" x14ac:dyDescent="0.15">
      <c r="A298" s="20" t="s">
        <v>22</v>
      </c>
      <c r="B298" s="21" t="s">
        <v>9</v>
      </c>
      <c r="C298" s="20">
        <f>SUM(E298:M298)</f>
        <v>711469</v>
      </c>
      <c r="D298" s="20"/>
      <c r="E298" s="20">
        <v>379134</v>
      </c>
      <c r="F298" s="29"/>
      <c r="G298" s="20">
        <v>133768</v>
      </c>
      <c r="H298" s="29"/>
      <c r="I298" s="20">
        <v>14919</v>
      </c>
      <c r="J298" s="29"/>
      <c r="K298" s="20">
        <v>145885</v>
      </c>
      <c r="L298" s="29"/>
      <c r="M298" s="20">
        <v>37763</v>
      </c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  <c r="IR298" s="5"/>
      <c r="IS298" s="5"/>
    </row>
    <row r="299" spans="1:253" s="7" customFormat="1" ht="13.5" customHeight="1" x14ac:dyDescent="0.15">
      <c r="A299" s="20" t="s">
        <v>16</v>
      </c>
      <c r="B299" s="21" t="s">
        <v>9</v>
      </c>
      <c r="C299" s="20">
        <f>SUM(E299:M299)</f>
        <v>28403</v>
      </c>
      <c r="D299" s="20"/>
      <c r="E299" s="20">
        <v>12750</v>
      </c>
      <c r="F299" s="29"/>
      <c r="G299" s="20">
        <v>0</v>
      </c>
      <c r="H299" s="29"/>
      <c r="I299" s="20">
        <v>0</v>
      </c>
      <c r="J299" s="29"/>
      <c r="K299" s="20">
        <v>15653</v>
      </c>
      <c r="L299" s="29"/>
      <c r="M299" s="20">
        <v>0</v>
      </c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  <c r="IS299" s="5"/>
    </row>
    <row r="300" spans="1:253" s="7" customFormat="1" ht="13.5" customHeight="1" x14ac:dyDescent="0.15">
      <c r="A300" s="20" t="s">
        <v>27</v>
      </c>
      <c r="B300" s="21"/>
      <c r="C300" s="30">
        <f>SUM(E300:M300)</f>
        <v>130243</v>
      </c>
      <c r="D300" s="20"/>
      <c r="E300" s="30">
        <v>87400</v>
      </c>
      <c r="F300" s="29"/>
      <c r="G300" s="30">
        <v>15073</v>
      </c>
      <c r="H300" s="29"/>
      <c r="I300" s="30">
        <v>0</v>
      </c>
      <c r="J300" s="29"/>
      <c r="K300" s="30">
        <v>27770</v>
      </c>
      <c r="L300" s="29"/>
      <c r="M300" s="30">
        <v>0</v>
      </c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  <c r="IQ300" s="5"/>
      <c r="IR300" s="5"/>
      <c r="IS300" s="5"/>
    </row>
    <row r="301" spans="1:253" s="7" customFormat="1" ht="13.5" customHeight="1" x14ac:dyDescent="0.15">
      <c r="A301" s="20" t="s">
        <v>229</v>
      </c>
      <c r="B301" s="21" t="s">
        <v>9</v>
      </c>
      <c r="C301" s="25">
        <f>SUM(E301:M301)</f>
        <v>1029794</v>
      </c>
      <c r="D301" s="20"/>
      <c r="E301" s="25">
        <f>SUM(E297:E300)</f>
        <v>545949</v>
      </c>
      <c r="F301" s="29"/>
      <c r="G301" s="25">
        <f>SUM(G297:G300)</f>
        <v>177506</v>
      </c>
      <c r="H301" s="29"/>
      <c r="I301" s="25">
        <f>SUM(I297:I300)</f>
        <v>26940</v>
      </c>
      <c r="J301" s="29"/>
      <c r="K301" s="25">
        <f>SUM(K297:K300)</f>
        <v>225733</v>
      </c>
      <c r="L301" s="29"/>
      <c r="M301" s="25">
        <f>SUM(M297:M300)</f>
        <v>53666</v>
      </c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  <c r="IR301" s="5"/>
      <c r="IS301" s="5"/>
    </row>
    <row r="302" spans="1:253" s="7" customFormat="1" ht="13.5" customHeight="1" x14ac:dyDescent="0.15">
      <c r="A302" s="20"/>
      <c r="B302" s="21" t="s">
        <v>9</v>
      </c>
      <c r="C302" s="20"/>
      <c r="D302" s="20"/>
      <c r="E302" s="20"/>
      <c r="F302" s="29"/>
      <c r="G302" s="20"/>
      <c r="H302" s="29"/>
      <c r="I302" s="20"/>
      <c r="J302" s="29"/>
      <c r="K302" s="20"/>
      <c r="L302" s="29"/>
      <c r="M302" s="20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  <c r="IS302" s="5"/>
    </row>
    <row r="303" spans="1:253" s="7" customFormat="1" ht="13.5" customHeight="1" x14ac:dyDescent="0.15">
      <c r="A303" s="20" t="s">
        <v>260</v>
      </c>
      <c r="B303" s="21" t="s">
        <v>9</v>
      </c>
      <c r="C303" s="20" t="s">
        <v>10</v>
      </c>
      <c r="D303" s="20"/>
      <c r="E303" s="20" t="s">
        <v>10</v>
      </c>
      <c r="F303" s="29" t="s">
        <v>10</v>
      </c>
      <c r="G303" s="20" t="s">
        <v>10</v>
      </c>
      <c r="H303" s="29" t="s">
        <v>10</v>
      </c>
      <c r="I303" s="20" t="s">
        <v>10</v>
      </c>
      <c r="J303" s="29" t="s">
        <v>10</v>
      </c>
      <c r="K303" s="20" t="s">
        <v>10</v>
      </c>
      <c r="L303" s="29" t="s">
        <v>10</v>
      </c>
      <c r="M303" s="20" t="s">
        <v>10</v>
      </c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  <c r="IS303" s="5"/>
    </row>
    <row r="304" spans="1:253" s="7" customFormat="1" ht="13.5" customHeight="1" x14ac:dyDescent="0.15">
      <c r="A304" s="20" t="s">
        <v>74</v>
      </c>
      <c r="B304" s="21" t="s">
        <v>9</v>
      </c>
      <c r="C304" s="20">
        <f>SUM(E304:M304)</f>
        <v>13763</v>
      </c>
      <c r="D304" s="20"/>
      <c r="E304" s="20">
        <v>0</v>
      </c>
      <c r="F304" s="29"/>
      <c r="G304" s="20">
        <v>0</v>
      </c>
      <c r="H304" s="29"/>
      <c r="I304" s="20">
        <v>316</v>
      </c>
      <c r="J304" s="29"/>
      <c r="K304" s="20">
        <v>13447</v>
      </c>
      <c r="L304" s="29"/>
      <c r="M304" s="20">
        <v>0</v>
      </c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  <c r="IS304" s="5"/>
    </row>
    <row r="305" spans="1:253" s="7" customFormat="1" ht="13.5" customHeight="1" x14ac:dyDescent="0.15">
      <c r="A305" s="20" t="s">
        <v>16</v>
      </c>
      <c r="B305" s="21" t="s">
        <v>9</v>
      </c>
      <c r="C305" s="20">
        <f>SUM(E305:M305)</f>
        <v>358366</v>
      </c>
      <c r="D305" s="20"/>
      <c r="E305" s="20">
        <v>173358</v>
      </c>
      <c r="F305" s="29"/>
      <c r="G305" s="20">
        <v>92192</v>
      </c>
      <c r="H305" s="29"/>
      <c r="I305" s="20">
        <v>15882</v>
      </c>
      <c r="J305" s="29"/>
      <c r="K305" s="20">
        <v>74723</v>
      </c>
      <c r="L305" s="29"/>
      <c r="M305" s="20">
        <v>2211</v>
      </c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  <c r="IS305" s="5"/>
    </row>
    <row r="306" spans="1:253" s="7" customFormat="1" ht="13.5" customHeight="1" x14ac:dyDescent="0.15">
      <c r="A306" s="20" t="s">
        <v>352</v>
      </c>
      <c r="B306" s="21"/>
      <c r="C306" s="20">
        <f>SUM(E306:M306)</f>
        <v>143463</v>
      </c>
      <c r="D306" s="20"/>
      <c r="E306" s="20">
        <v>94364</v>
      </c>
      <c r="F306" s="29"/>
      <c r="G306" s="20">
        <v>38208</v>
      </c>
      <c r="H306" s="29"/>
      <c r="I306" s="20">
        <v>2407</v>
      </c>
      <c r="J306" s="29"/>
      <c r="K306" s="20">
        <v>8484</v>
      </c>
      <c r="L306" s="29"/>
      <c r="M306" s="20">
        <v>0</v>
      </c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</row>
    <row r="307" spans="1:253" s="7" customFormat="1" ht="13.5" customHeight="1" x14ac:dyDescent="0.15">
      <c r="A307" s="20" t="s">
        <v>256</v>
      </c>
      <c r="B307" s="21" t="s">
        <v>9</v>
      </c>
      <c r="C307" s="43">
        <f>SUM(E307:M307)</f>
        <v>515592</v>
      </c>
      <c r="D307" s="20"/>
      <c r="E307" s="43">
        <f>SUM(E304:E306)</f>
        <v>267722</v>
      </c>
      <c r="F307" s="29"/>
      <c r="G307" s="43">
        <f>SUM(G304:G306)</f>
        <v>130400</v>
      </c>
      <c r="H307" s="29"/>
      <c r="I307" s="43">
        <f>SUM(I304:I306)</f>
        <v>18605</v>
      </c>
      <c r="J307" s="29"/>
      <c r="K307" s="43">
        <f>SUM(K304:K306)</f>
        <v>96654</v>
      </c>
      <c r="L307" s="29"/>
      <c r="M307" s="43">
        <f>SUM(M304:M306)</f>
        <v>2211</v>
      </c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</row>
    <row r="308" spans="1:253" s="7" customFormat="1" ht="13.5" customHeight="1" x14ac:dyDescent="0.15">
      <c r="A308" s="20"/>
      <c r="B308" s="21" t="s">
        <v>9</v>
      </c>
      <c r="C308" s="20"/>
      <c r="D308" s="20"/>
      <c r="E308" s="20"/>
      <c r="F308" s="29"/>
      <c r="G308" s="20"/>
      <c r="H308" s="29"/>
      <c r="I308" s="20"/>
      <c r="J308" s="29"/>
      <c r="K308" s="20"/>
      <c r="L308" s="29"/>
      <c r="M308" s="20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</row>
    <row r="309" spans="1:253" s="7" customFormat="1" ht="13.5" customHeight="1" x14ac:dyDescent="0.15">
      <c r="A309" s="20" t="s">
        <v>291</v>
      </c>
      <c r="B309" s="21" t="s">
        <v>9</v>
      </c>
      <c r="C309" s="20" t="s">
        <v>10</v>
      </c>
      <c r="D309" s="20"/>
      <c r="E309" s="20"/>
      <c r="F309" s="29"/>
      <c r="G309" s="20"/>
      <c r="H309" s="29"/>
      <c r="I309" s="20"/>
      <c r="J309" s="29"/>
      <c r="K309" s="20"/>
      <c r="L309" s="29"/>
      <c r="M309" s="20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</row>
    <row r="310" spans="1:253" s="7" customFormat="1" ht="13.5" customHeight="1" x14ac:dyDescent="0.15">
      <c r="A310" s="20" t="s">
        <v>305</v>
      </c>
      <c r="B310" s="21" t="s">
        <v>9</v>
      </c>
      <c r="C310" s="20">
        <f>SUM(E310:M310)</f>
        <v>529</v>
      </c>
      <c r="D310" s="20"/>
      <c r="E310" s="20">
        <v>0</v>
      </c>
      <c r="F310" s="29"/>
      <c r="G310" s="20">
        <v>0</v>
      </c>
      <c r="H310" s="29"/>
      <c r="I310" s="20">
        <v>0</v>
      </c>
      <c r="J310" s="29"/>
      <c r="K310" s="20">
        <v>529</v>
      </c>
      <c r="L310" s="29"/>
      <c r="M310" s="20">
        <v>0</v>
      </c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</row>
    <row r="311" spans="1:253" s="7" customFormat="1" ht="13.5" customHeight="1" x14ac:dyDescent="0.15">
      <c r="A311" s="20" t="s">
        <v>306</v>
      </c>
      <c r="B311" s="21"/>
      <c r="C311" s="30">
        <f>SUM(E311:M311)</f>
        <v>29439</v>
      </c>
      <c r="D311" s="20"/>
      <c r="E311" s="30">
        <v>29439</v>
      </c>
      <c r="F311" s="29"/>
      <c r="G311" s="30">
        <v>0</v>
      </c>
      <c r="H311" s="29"/>
      <c r="I311" s="30">
        <v>0</v>
      </c>
      <c r="J311" s="29"/>
      <c r="K311" s="30">
        <v>0</v>
      </c>
      <c r="L311" s="29"/>
      <c r="M311" s="30">
        <v>0</v>
      </c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</row>
    <row r="312" spans="1:253" s="7" customFormat="1" ht="13.5" customHeight="1" x14ac:dyDescent="0.15">
      <c r="A312" s="20" t="s">
        <v>297</v>
      </c>
      <c r="B312" s="21" t="s">
        <v>9</v>
      </c>
      <c r="C312" s="25">
        <f>SUM(E312:M312)</f>
        <v>29968</v>
      </c>
      <c r="D312" s="20"/>
      <c r="E312" s="25">
        <f>SUM(E309:E311)</f>
        <v>29439</v>
      </c>
      <c r="F312" s="29"/>
      <c r="G312" s="25">
        <f>SUM(G309:G311)</f>
        <v>0</v>
      </c>
      <c r="H312" s="29"/>
      <c r="I312" s="25">
        <f>SUM(I309:I311)</f>
        <v>0</v>
      </c>
      <c r="J312" s="29"/>
      <c r="K312" s="25">
        <f>SUM(K309:K311)</f>
        <v>529</v>
      </c>
      <c r="L312" s="29"/>
      <c r="M312" s="25">
        <f>SUM(M309:M311)</f>
        <v>0</v>
      </c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</row>
    <row r="313" spans="1:253" s="7" customFormat="1" ht="13.5" customHeight="1" x14ac:dyDescent="0.15">
      <c r="A313" s="20"/>
      <c r="B313" s="21"/>
      <c r="C313" s="29"/>
      <c r="D313" s="20"/>
      <c r="E313" s="29"/>
      <c r="F313" s="29"/>
      <c r="G313" s="29"/>
      <c r="H313" s="29"/>
      <c r="I313" s="29"/>
      <c r="J313" s="29"/>
      <c r="K313" s="29"/>
      <c r="L313" s="29"/>
      <c r="M313" s="29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</row>
    <row r="314" spans="1:253" s="7" customFormat="1" ht="13.5" customHeight="1" x14ac:dyDescent="0.15">
      <c r="A314" s="20" t="s">
        <v>242</v>
      </c>
      <c r="B314" s="21" t="s">
        <v>9</v>
      </c>
      <c r="C314" s="25">
        <f>SUM(E314:M314)</f>
        <v>334032</v>
      </c>
      <c r="D314" s="20"/>
      <c r="E314" s="25">
        <v>233961</v>
      </c>
      <c r="F314" s="29"/>
      <c r="G314" s="25">
        <v>94730</v>
      </c>
      <c r="H314" s="29"/>
      <c r="I314" s="25">
        <v>0</v>
      </c>
      <c r="J314" s="29"/>
      <c r="K314" s="25">
        <v>5341</v>
      </c>
      <c r="L314" s="29"/>
      <c r="M314" s="25">
        <v>0</v>
      </c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</row>
    <row r="315" spans="1:253" s="7" customFormat="1" ht="13.5" customHeight="1" x14ac:dyDescent="0.15">
      <c r="A315" s="20"/>
      <c r="B315" s="21"/>
      <c r="C315" s="29"/>
      <c r="D315" s="20"/>
      <c r="E315" s="29"/>
      <c r="F315" s="29"/>
      <c r="G315" s="29"/>
      <c r="H315" s="29"/>
      <c r="I315" s="29"/>
      <c r="J315" s="29"/>
      <c r="K315" s="29"/>
      <c r="L315" s="29"/>
      <c r="M315" s="29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</row>
    <row r="316" spans="1:253" s="7" customFormat="1" ht="13.5" customHeight="1" x14ac:dyDescent="0.15">
      <c r="A316" s="20" t="s">
        <v>68</v>
      </c>
      <c r="B316" s="21" t="s">
        <v>9</v>
      </c>
      <c r="C316" s="25">
        <f>SUM(E316:M316)</f>
        <v>1228529</v>
      </c>
      <c r="D316" s="20"/>
      <c r="E316" s="25">
        <v>1139357</v>
      </c>
      <c r="F316" s="29"/>
      <c r="G316" s="25">
        <v>262543</v>
      </c>
      <c r="H316" s="29"/>
      <c r="I316" s="25">
        <v>8223</v>
      </c>
      <c r="J316" s="29"/>
      <c r="K316" s="25">
        <v>-181594</v>
      </c>
      <c r="L316" s="29"/>
      <c r="M316" s="25">
        <v>0</v>
      </c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</row>
    <row r="317" spans="1:253" s="7" customFormat="1" ht="13.5" customHeight="1" x14ac:dyDescent="0.15">
      <c r="A317" s="20"/>
      <c r="B317" s="21"/>
      <c r="C317" s="29"/>
      <c r="D317" s="20"/>
      <c r="E317" s="29"/>
      <c r="F317" s="29"/>
      <c r="G317" s="29"/>
      <c r="H317" s="29"/>
      <c r="I317" s="29"/>
      <c r="J317" s="29"/>
      <c r="K317" s="29"/>
      <c r="L317" s="29"/>
      <c r="M317" s="29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</row>
    <row r="318" spans="1:253" s="7" customFormat="1" ht="13.5" customHeight="1" x14ac:dyDescent="0.15">
      <c r="A318" s="20" t="s">
        <v>165</v>
      </c>
      <c r="B318" s="21" t="s">
        <v>9</v>
      </c>
      <c r="C318" s="20"/>
      <c r="D318" s="20"/>
      <c r="E318" s="20"/>
      <c r="F318" s="29"/>
      <c r="G318" s="20"/>
      <c r="H318" s="29"/>
      <c r="I318" s="20"/>
      <c r="J318" s="29"/>
      <c r="K318" s="20"/>
      <c r="L318" s="29"/>
      <c r="M318" s="20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</row>
    <row r="319" spans="1:253" s="7" customFormat="1" ht="13.5" customHeight="1" x14ac:dyDescent="0.15">
      <c r="A319" s="20" t="s">
        <v>188</v>
      </c>
      <c r="B319" s="21" t="s">
        <v>9</v>
      </c>
      <c r="C319" s="25">
        <f>SUM(E319:M319)</f>
        <v>10442</v>
      </c>
      <c r="D319" s="20"/>
      <c r="E319" s="25">
        <v>0</v>
      </c>
      <c r="F319" s="29"/>
      <c r="G319" s="25">
        <v>0</v>
      </c>
      <c r="H319" s="29"/>
      <c r="I319" s="25">
        <v>0</v>
      </c>
      <c r="J319" s="29"/>
      <c r="K319" s="25">
        <v>10442</v>
      </c>
      <c r="L319" s="29"/>
      <c r="M319" s="25">
        <v>0</v>
      </c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</row>
    <row r="320" spans="1:253" s="7" customFormat="1" ht="13.5" customHeight="1" x14ac:dyDescent="0.15">
      <c r="A320" s="20"/>
      <c r="B320" s="21" t="s">
        <v>9</v>
      </c>
      <c r="C320" s="20"/>
      <c r="D320" s="20"/>
      <c r="E320" s="20"/>
      <c r="F320" s="29"/>
      <c r="G320" s="20"/>
      <c r="H320" s="29"/>
      <c r="I320" s="20"/>
      <c r="J320" s="29"/>
      <c r="K320" s="20"/>
      <c r="L320" s="29"/>
      <c r="M320" s="20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</row>
    <row r="321" spans="1:253" s="7" customFormat="1" ht="13.5" customHeight="1" x14ac:dyDescent="0.15">
      <c r="A321" s="20" t="s">
        <v>231</v>
      </c>
      <c r="B321" s="21" t="s">
        <v>9</v>
      </c>
      <c r="C321" s="20"/>
      <c r="D321" s="20"/>
      <c r="E321" s="20"/>
      <c r="F321" s="29"/>
      <c r="G321" s="20"/>
      <c r="H321" s="29"/>
      <c r="I321" s="20"/>
      <c r="J321" s="29"/>
      <c r="K321" s="20"/>
      <c r="L321" s="29"/>
      <c r="M321" s="20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  <c r="IS321" s="5"/>
    </row>
    <row r="322" spans="1:253" s="7" customFormat="1" ht="13.5" customHeight="1" x14ac:dyDescent="0.15">
      <c r="A322" s="20" t="s">
        <v>58</v>
      </c>
      <c r="B322" s="21" t="s">
        <v>9</v>
      </c>
      <c r="C322" s="48">
        <f>SUM(E322:M322)</f>
        <v>58254</v>
      </c>
      <c r="D322" s="20"/>
      <c r="E322" s="48">
        <v>41465</v>
      </c>
      <c r="F322" s="29"/>
      <c r="G322" s="48">
        <v>16789</v>
      </c>
      <c r="H322" s="29"/>
      <c r="I322" s="48">
        <v>0</v>
      </c>
      <c r="J322" s="29"/>
      <c r="K322" s="48">
        <v>0</v>
      </c>
      <c r="L322" s="29"/>
      <c r="M322" s="48">
        <v>0</v>
      </c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  <c r="IP322" s="5"/>
      <c r="IQ322" s="5"/>
      <c r="IR322" s="5"/>
      <c r="IS322" s="5"/>
    </row>
    <row r="323" spans="1:253" s="7" customFormat="1" ht="13.5" customHeight="1" x14ac:dyDescent="0.15">
      <c r="A323" s="20" t="s">
        <v>236</v>
      </c>
      <c r="B323" s="21" t="s">
        <v>9</v>
      </c>
      <c r="C323" s="25">
        <f>SUM(E323:M323)</f>
        <v>58254</v>
      </c>
      <c r="D323" s="20"/>
      <c r="E323" s="25">
        <f>SUM(E322:E322)</f>
        <v>41465</v>
      </c>
      <c r="F323" s="29"/>
      <c r="G323" s="25">
        <f>SUM(G322:G322)</f>
        <v>16789</v>
      </c>
      <c r="H323" s="29"/>
      <c r="I323" s="25">
        <f>SUM(I322:I322)</f>
        <v>0</v>
      </c>
      <c r="J323" s="29"/>
      <c r="K323" s="25">
        <f>SUM(K322:K322)</f>
        <v>0</v>
      </c>
      <c r="L323" s="29"/>
      <c r="M323" s="25">
        <f>SUM(M322:M322)</f>
        <v>0</v>
      </c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  <c r="IP323" s="5"/>
      <c r="IQ323" s="5"/>
      <c r="IR323" s="5"/>
      <c r="IS323" s="5"/>
    </row>
    <row r="324" spans="1:253" s="7" customFormat="1" ht="13.5" customHeight="1" x14ac:dyDescent="0.15">
      <c r="A324" s="20"/>
      <c r="B324" s="21" t="s">
        <v>9</v>
      </c>
      <c r="C324" s="20"/>
      <c r="D324" s="20"/>
      <c r="E324" s="20"/>
      <c r="F324" s="29"/>
      <c r="G324" s="20"/>
      <c r="H324" s="29"/>
      <c r="I324" s="20"/>
      <c r="J324" s="29"/>
      <c r="K324" s="20"/>
      <c r="L324" s="29"/>
      <c r="M324" s="20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  <c r="IP324" s="5"/>
      <c r="IQ324" s="5"/>
      <c r="IR324" s="5"/>
      <c r="IS324" s="5"/>
    </row>
    <row r="325" spans="1:253" s="7" customFormat="1" ht="13.5" customHeight="1" x14ac:dyDescent="0.15">
      <c r="A325" s="20" t="s">
        <v>233</v>
      </c>
      <c r="B325" s="21"/>
      <c r="C325" s="30">
        <f>SUM(E325:M325)</f>
        <v>1445</v>
      </c>
      <c r="D325" s="20"/>
      <c r="E325" s="30">
        <v>0</v>
      </c>
      <c r="F325" s="29"/>
      <c r="G325" s="30">
        <v>0</v>
      </c>
      <c r="H325" s="29"/>
      <c r="I325" s="30">
        <v>0</v>
      </c>
      <c r="J325" s="29"/>
      <c r="K325" s="30">
        <v>1445</v>
      </c>
      <c r="L325" s="29"/>
      <c r="M325" s="30">
        <v>0</v>
      </c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  <c r="IP325" s="5"/>
      <c r="IQ325" s="5"/>
      <c r="IR325" s="5"/>
      <c r="IS325" s="5"/>
    </row>
    <row r="326" spans="1:253" s="7" customFormat="1" ht="13.5" customHeight="1" x14ac:dyDescent="0.15">
      <c r="A326" s="20"/>
      <c r="B326" s="21"/>
      <c r="C326" s="29"/>
      <c r="D326" s="20"/>
      <c r="E326" s="29"/>
      <c r="F326" s="29"/>
      <c r="G326" s="29"/>
      <c r="H326" s="29"/>
      <c r="I326" s="29"/>
      <c r="J326" s="29"/>
      <c r="K326" s="29"/>
      <c r="L326" s="29"/>
      <c r="M326" s="29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  <c r="IK326" s="5"/>
      <c r="IL326" s="5"/>
      <c r="IM326" s="5"/>
      <c r="IN326" s="5"/>
      <c r="IO326" s="5"/>
      <c r="IP326" s="5"/>
      <c r="IQ326" s="5"/>
      <c r="IR326" s="5"/>
      <c r="IS326" s="5"/>
    </row>
    <row r="327" spans="1:253" s="7" customFormat="1" ht="13.5" customHeight="1" x14ac:dyDescent="0.15">
      <c r="A327" s="20" t="s">
        <v>353</v>
      </c>
      <c r="B327" s="21"/>
      <c r="C327" s="29"/>
      <c r="D327" s="20"/>
      <c r="E327" s="29"/>
      <c r="F327" s="29"/>
      <c r="G327" s="29"/>
      <c r="H327" s="29"/>
      <c r="I327" s="29"/>
      <c r="J327" s="29"/>
      <c r="K327" s="29"/>
      <c r="L327" s="29"/>
      <c r="M327" s="29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  <c r="IP327" s="5"/>
      <c r="IQ327" s="5"/>
      <c r="IR327" s="5"/>
      <c r="IS327" s="5"/>
    </row>
    <row r="328" spans="1:253" s="7" customFormat="1" ht="13.5" customHeight="1" x14ac:dyDescent="0.15">
      <c r="A328" s="20" t="s">
        <v>354</v>
      </c>
      <c r="B328" s="21"/>
      <c r="C328" s="30">
        <f>SUM(E328:M328)</f>
        <v>2704</v>
      </c>
      <c r="D328" s="20"/>
      <c r="E328" s="48">
        <v>2704</v>
      </c>
      <c r="F328" s="29"/>
      <c r="G328" s="48">
        <v>0</v>
      </c>
      <c r="H328" s="29"/>
      <c r="I328" s="48">
        <v>0</v>
      </c>
      <c r="J328" s="29"/>
      <c r="K328" s="48">
        <v>0</v>
      </c>
      <c r="L328" s="29"/>
      <c r="M328" s="48">
        <v>0</v>
      </c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  <c r="IP328" s="5"/>
      <c r="IQ328" s="5"/>
      <c r="IR328" s="5"/>
      <c r="IS328" s="5"/>
    </row>
    <row r="329" spans="1:253" s="7" customFormat="1" ht="13.5" customHeight="1" x14ac:dyDescent="0.15">
      <c r="A329" s="20" t="s">
        <v>355</v>
      </c>
      <c r="B329" s="21"/>
      <c r="C329" s="25">
        <f>SUM(E329:M329)</f>
        <v>2704</v>
      </c>
      <c r="D329" s="20"/>
      <c r="E329" s="25">
        <f>SUM(E328:E328)</f>
        <v>2704</v>
      </c>
      <c r="F329" s="29"/>
      <c r="G329" s="25">
        <f>SUM(G328:G328)</f>
        <v>0</v>
      </c>
      <c r="H329" s="29"/>
      <c r="I329" s="25">
        <f>SUM(I328:I328)</f>
        <v>0</v>
      </c>
      <c r="J329" s="29"/>
      <c r="K329" s="25">
        <f>SUM(K328:K328)</f>
        <v>0</v>
      </c>
      <c r="L329" s="29"/>
      <c r="M329" s="25">
        <f>SUM(M328:M328)</f>
        <v>0</v>
      </c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  <c r="IP329" s="5"/>
      <c r="IQ329" s="5"/>
      <c r="IR329" s="5"/>
      <c r="IS329" s="5"/>
    </row>
    <row r="330" spans="1:253" s="7" customFormat="1" ht="13.5" customHeight="1" x14ac:dyDescent="0.15">
      <c r="A330" s="20"/>
      <c r="B330" s="21"/>
      <c r="C330" s="29"/>
      <c r="D330" s="20"/>
      <c r="E330" s="29"/>
      <c r="F330" s="29"/>
      <c r="G330" s="29"/>
      <c r="H330" s="29"/>
      <c r="I330" s="29"/>
      <c r="J330" s="29"/>
      <c r="K330" s="29"/>
      <c r="L330" s="29"/>
      <c r="M330" s="29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  <c r="IK330" s="5"/>
      <c r="IL330" s="5"/>
      <c r="IM330" s="5"/>
      <c r="IN330" s="5"/>
      <c r="IO330" s="5"/>
      <c r="IP330" s="5"/>
      <c r="IQ330" s="5"/>
      <c r="IR330" s="5"/>
      <c r="IS330" s="5"/>
    </row>
    <row r="331" spans="1:253" s="7" customFormat="1" ht="13.5" customHeight="1" x14ac:dyDescent="0.15">
      <c r="A331" s="20" t="s">
        <v>166</v>
      </c>
      <c r="B331" s="21" t="s">
        <v>9</v>
      </c>
      <c r="C331" s="20"/>
      <c r="D331" s="20"/>
      <c r="E331" s="20"/>
      <c r="F331" s="29"/>
      <c r="G331" s="20"/>
      <c r="H331" s="29"/>
      <c r="I331" s="20"/>
      <c r="J331" s="29"/>
      <c r="K331" s="20"/>
      <c r="L331" s="29"/>
      <c r="M331" s="20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  <c r="IK331" s="5"/>
      <c r="IL331" s="5"/>
      <c r="IM331" s="5"/>
      <c r="IN331" s="5"/>
      <c r="IO331" s="5"/>
      <c r="IP331" s="5"/>
      <c r="IQ331" s="5"/>
      <c r="IR331" s="5"/>
      <c r="IS331" s="5"/>
    </row>
    <row r="332" spans="1:253" s="7" customFormat="1" ht="13.5" customHeight="1" x14ac:dyDescent="0.15">
      <c r="A332" s="20" t="s">
        <v>194</v>
      </c>
      <c r="B332" s="21"/>
      <c r="C332" s="20">
        <f>SUM(E332:M332)</f>
        <v>1727577</v>
      </c>
      <c r="D332" s="20"/>
      <c r="E332" s="20">
        <v>673934</v>
      </c>
      <c r="F332" s="29"/>
      <c r="G332" s="20">
        <v>282435</v>
      </c>
      <c r="H332" s="29"/>
      <c r="I332" s="20">
        <v>1916</v>
      </c>
      <c r="J332" s="29"/>
      <c r="K332" s="20">
        <v>487192</v>
      </c>
      <c r="L332" s="29"/>
      <c r="M332" s="20">
        <v>282100</v>
      </c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  <c r="IF332" s="5"/>
      <c r="IG332" s="5"/>
      <c r="IH332" s="5"/>
      <c r="II332" s="5"/>
      <c r="IJ332" s="5"/>
      <c r="IK332" s="5"/>
      <c r="IL332" s="5"/>
      <c r="IM332" s="5"/>
      <c r="IN332" s="5"/>
      <c r="IO332" s="5"/>
      <c r="IP332" s="5"/>
      <c r="IQ332" s="5"/>
      <c r="IR332" s="5"/>
      <c r="IS332" s="5"/>
    </row>
    <row r="333" spans="1:253" s="7" customFormat="1" ht="13.5" customHeight="1" x14ac:dyDescent="0.15">
      <c r="A333" s="20" t="s">
        <v>52</v>
      </c>
      <c r="B333" s="21"/>
      <c r="C333" s="20">
        <f>SUM(E333:M333)</f>
        <v>6099</v>
      </c>
      <c r="D333" s="20"/>
      <c r="E333" s="20">
        <v>4925</v>
      </c>
      <c r="F333" s="29"/>
      <c r="G333" s="20">
        <v>1174</v>
      </c>
      <c r="H333" s="29"/>
      <c r="I333" s="20">
        <v>0</v>
      </c>
      <c r="J333" s="29"/>
      <c r="K333" s="20">
        <v>0</v>
      </c>
      <c r="L333" s="29"/>
      <c r="M333" s="20">
        <v>0</v>
      </c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  <c r="IK333" s="5"/>
      <c r="IL333" s="5"/>
      <c r="IM333" s="5"/>
      <c r="IN333" s="5"/>
      <c r="IO333" s="5"/>
      <c r="IP333" s="5"/>
      <c r="IQ333" s="5"/>
      <c r="IR333" s="5"/>
      <c r="IS333" s="5"/>
    </row>
    <row r="334" spans="1:253" s="7" customFormat="1" ht="13.5" customHeight="1" x14ac:dyDescent="0.15">
      <c r="A334" s="20" t="s">
        <v>277</v>
      </c>
      <c r="B334" s="21"/>
      <c r="C334" s="20">
        <f>SUM(E334:M334)</f>
        <v>115376</v>
      </c>
      <c r="D334" s="20"/>
      <c r="E334" s="20">
        <v>0</v>
      </c>
      <c r="F334" s="29"/>
      <c r="G334" s="20">
        <v>0</v>
      </c>
      <c r="H334" s="29"/>
      <c r="I334" s="20">
        <v>0</v>
      </c>
      <c r="J334" s="29"/>
      <c r="K334" s="20">
        <v>115376</v>
      </c>
      <c r="L334" s="29"/>
      <c r="M334" s="20">
        <v>0</v>
      </c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  <c r="IK334" s="5"/>
      <c r="IL334" s="5"/>
      <c r="IM334" s="5"/>
      <c r="IN334" s="5"/>
      <c r="IO334" s="5"/>
      <c r="IP334" s="5"/>
      <c r="IQ334" s="5"/>
      <c r="IR334" s="5"/>
      <c r="IS334" s="5"/>
    </row>
    <row r="335" spans="1:253" s="7" customFormat="1" ht="13.5" customHeight="1" x14ac:dyDescent="0.15">
      <c r="A335" s="20" t="s">
        <v>117</v>
      </c>
      <c r="B335" s="21" t="s">
        <v>9</v>
      </c>
      <c r="C335" s="27">
        <f>SUM(E335:M335)</f>
        <v>1849052</v>
      </c>
      <c r="D335" s="20"/>
      <c r="E335" s="27">
        <f>SUM(E332:E334)</f>
        <v>678859</v>
      </c>
      <c r="F335" s="29"/>
      <c r="G335" s="27">
        <f>SUM(G332:G334)</f>
        <v>283609</v>
      </c>
      <c r="H335" s="29"/>
      <c r="I335" s="27">
        <f>SUM(I332:I334)</f>
        <v>1916</v>
      </c>
      <c r="J335" s="29"/>
      <c r="K335" s="27">
        <f>SUM(K332:K334)</f>
        <v>602568</v>
      </c>
      <c r="L335" s="29"/>
      <c r="M335" s="27">
        <f>SUM(M332:M334)</f>
        <v>282100</v>
      </c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  <c r="IK335" s="5"/>
      <c r="IL335" s="5"/>
      <c r="IM335" s="5"/>
      <c r="IN335" s="5"/>
      <c r="IO335" s="5"/>
      <c r="IP335" s="5"/>
      <c r="IQ335" s="5"/>
      <c r="IR335" s="5"/>
      <c r="IS335" s="5"/>
    </row>
    <row r="336" spans="1:253" s="7" customFormat="1" ht="13.5" customHeight="1" x14ac:dyDescent="0.15">
      <c r="A336" s="20"/>
      <c r="B336" s="21" t="s">
        <v>9</v>
      </c>
      <c r="C336" s="20"/>
      <c r="D336" s="20"/>
      <c r="E336" s="20"/>
      <c r="F336" s="29"/>
      <c r="G336" s="20"/>
      <c r="H336" s="29"/>
      <c r="I336" s="20"/>
      <c r="J336" s="29"/>
      <c r="K336" s="20"/>
      <c r="L336" s="29"/>
      <c r="M336" s="20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  <c r="IF336" s="5"/>
      <c r="IG336" s="5"/>
      <c r="IH336" s="5"/>
      <c r="II336" s="5"/>
      <c r="IJ336" s="5"/>
      <c r="IK336" s="5"/>
      <c r="IL336" s="5"/>
      <c r="IM336" s="5"/>
      <c r="IN336" s="5"/>
      <c r="IO336" s="5"/>
      <c r="IP336" s="5"/>
      <c r="IQ336" s="5"/>
      <c r="IR336" s="5"/>
      <c r="IS336" s="5"/>
    </row>
    <row r="337" spans="1:253" s="7" customFormat="1" ht="13.5" customHeight="1" x14ac:dyDescent="0.15">
      <c r="A337" s="20" t="s">
        <v>125</v>
      </c>
      <c r="B337" s="21" t="s">
        <v>9</v>
      </c>
      <c r="C337" s="25">
        <f>SUM(E337:M337)</f>
        <v>5609490</v>
      </c>
      <c r="D337" s="25"/>
      <c r="E337" s="25">
        <f>E335+E325+E307+E323+E319+E316+E314+E301+E294+E292+E285+E283+E281+E288+E312+E329</f>
        <v>3153705</v>
      </c>
      <c r="F337" s="29"/>
      <c r="G337" s="25">
        <f>G335+G325+G307+G323+G319+G316+G314+G301+G294+G292+G285+G283+G281+G288+G312+G329</f>
        <v>1050345</v>
      </c>
      <c r="H337" s="29"/>
      <c r="I337" s="25">
        <f>I335+I325+I307+I323+I319+I316+I314+I301+I294+I292+I285+I283+I281+I288+I312+I329</f>
        <v>93099</v>
      </c>
      <c r="J337" s="29"/>
      <c r="K337" s="25">
        <f>K335+K325+K307+K323+K319+K316+K314+K301+K294+K292+K285+K283+K281+K288+K312+K329</f>
        <v>974364</v>
      </c>
      <c r="L337" s="29"/>
      <c r="M337" s="25">
        <f>M335+M325+M307+M323+M319+M316+M314+M301+M294+M292+M285+M283+M281+M288+M312+M329</f>
        <v>337977</v>
      </c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  <c r="IF337" s="5"/>
      <c r="IG337" s="5"/>
      <c r="IH337" s="5"/>
      <c r="II337" s="5"/>
      <c r="IJ337" s="5"/>
      <c r="IK337" s="5"/>
      <c r="IL337" s="5"/>
      <c r="IM337" s="5"/>
      <c r="IN337" s="5"/>
      <c r="IO337" s="5"/>
      <c r="IP337" s="5"/>
      <c r="IQ337" s="5"/>
      <c r="IR337" s="5"/>
      <c r="IS337" s="5"/>
    </row>
    <row r="338" spans="1:253" s="7" customFormat="1" ht="13.5" customHeight="1" x14ac:dyDescent="0.15">
      <c r="A338" s="20"/>
      <c r="B338" s="21" t="s">
        <v>9</v>
      </c>
      <c r="C338" s="20"/>
      <c r="D338" s="20"/>
      <c r="E338" s="20"/>
      <c r="F338" s="29"/>
      <c r="G338" s="20"/>
      <c r="H338" s="29"/>
      <c r="I338" s="20"/>
      <c r="J338" s="29"/>
      <c r="K338" s="20"/>
      <c r="L338" s="29"/>
      <c r="M338" s="20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  <c r="IK338" s="5"/>
      <c r="IL338" s="5"/>
      <c r="IM338" s="5"/>
      <c r="IN338" s="5"/>
      <c r="IO338" s="5"/>
      <c r="IP338" s="5"/>
      <c r="IQ338" s="5"/>
      <c r="IR338" s="5"/>
      <c r="IS338" s="5"/>
    </row>
    <row r="339" spans="1:253" s="7" customFormat="1" ht="13.5" customHeight="1" x14ac:dyDescent="0.15">
      <c r="A339" s="20" t="s">
        <v>157</v>
      </c>
      <c r="B339" s="21" t="s">
        <v>9</v>
      </c>
      <c r="C339" s="20" t="s">
        <v>9</v>
      </c>
      <c r="D339" s="20"/>
      <c r="E339" s="20" t="s">
        <v>9</v>
      </c>
      <c r="F339" s="29" t="s">
        <v>9</v>
      </c>
      <c r="G339" s="20" t="s">
        <v>9</v>
      </c>
      <c r="H339" s="29" t="s">
        <v>9</v>
      </c>
      <c r="I339" s="20" t="s">
        <v>9</v>
      </c>
      <c r="J339" s="29" t="s">
        <v>9</v>
      </c>
      <c r="K339" s="20" t="s">
        <v>9</v>
      </c>
      <c r="L339" s="29" t="s">
        <v>9</v>
      </c>
      <c r="M339" s="20" t="s">
        <v>9</v>
      </c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  <c r="IF339" s="5"/>
      <c r="IG339" s="5"/>
      <c r="IH339" s="5"/>
      <c r="II339" s="5"/>
      <c r="IJ339" s="5"/>
      <c r="IK339" s="5"/>
      <c r="IL339" s="5"/>
      <c r="IM339" s="5"/>
      <c r="IN339" s="5"/>
      <c r="IO339" s="5"/>
      <c r="IP339" s="5"/>
      <c r="IQ339" s="5"/>
      <c r="IR339" s="5"/>
      <c r="IS339" s="5"/>
    </row>
    <row r="340" spans="1:253" s="8" customFormat="1" ht="13.5" customHeight="1" x14ac:dyDescent="0.15">
      <c r="A340" s="20" t="s">
        <v>168</v>
      </c>
      <c r="B340" s="21" t="s">
        <v>9</v>
      </c>
      <c r="C340" s="20" t="s">
        <v>9</v>
      </c>
      <c r="D340" s="20"/>
      <c r="E340" s="20" t="s">
        <v>9</v>
      </c>
      <c r="F340" s="29" t="s">
        <v>9</v>
      </c>
      <c r="G340" s="20" t="s">
        <v>9</v>
      </c>
      <c r="H340" s="29" t="s">
        <v>9</v>
      </c>
      <c r="I340" s="20" t="s">
        <v>9</v>
      </c>
      <c r="J340" s="29" t="s">
        <v>9</v>
      </c>
      <c r="K340" s="20" t="s">
        <v>9</v>
      </c>
      <c r="L340" s="29" t="s">
        <v>9</v>
      </c>
      <c r="M340" s="20" t="s">
        <v>9</v>
      </c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/>
      <c r="EQ340" s="6"/>
      <c r="ER340" s="6"/>
      <c r="ES340" s="6"/>
      <c r="ET340" s="6"/>
      <c r="EU340" s="6"/>
      <c r="EV340" s="6"/>
      <c r="EW340" s="6"/>
      <c r="EX340" s="6"/>
      <c r="EY340" s="6"/>
      <c r="EZ340" s="6"/>
      <c r="FA340" s="6"/>
      <c r="FB340" s="6"/>
      <c r="FC340" s="6"/>
      <c r="FD340" s="6"/>
      <c r="FE340" s="6"/>
      <c r="FF340" s="6"/>
      <c r="FG340" s="6"/>
      <c r="FH340" s="6"/>
      <c r="FI340" s="6"/>
      <c r="FJ340" s="6"/>
      <c r="FK340" s="6"/>
      <c r="FL340" s="6"/>
      <c r="FM340" s="6"/>
      <c r="FN340" s="6"/>
      <c r="FO340" s="6"/>
      <c r="FP340" s="6"/>
      <c r="FQ340" s="6"/>
      <c r="FR340" s="6"/>
      <c r="FS340" s="6"/>
      <c r="FT340" s="6"/>
      <c r="FU340" s="6"/>
      <c r="FV340" s="6"/>
      <c r="FW340" s="6"/>
      <c r="FX340" s="6"/>
      <c r="FY340" s="6"/>
      <c r="FZ340" s="6"/>
      <c r="GA340" s="6"/>
      <c r="GB340" s="6"/>
      <c r="GC340" s="6"/>
      <c r="GD340" s="6"/>
      <c r="GE340" s="6"/>
      <c r="GF340" s="6"/>
      <c r="GG340" s="6"/>
      <c r="GH340" s="6"/>
      <c r="GI340" s="6"/>
      <c r="GJ340" s="6"/>
      <c r="GK340" s="6"/>
      <c r="GL340" s="6"/>
      <c r="GM340" s="6"/>
      <c r="GN340" s="6"/>
      <c r="GO340" s="6"/>
      <c r="GP340" s="6"/>
      <c r="GQ340" s="6"/>
      <c r="GR340" s="6"/>
      <c r="GS340" s="6"/>
      <c r="GT340" s="6"/>
      <c r="GU340" s="6"/>
      <c r="GV340" s="6"/>
      <c r="GW340" s="6"/>
      <c r="GX340" s="6"/>
      <c r="GY340" s="6"/>
      <c r="GZ340" s="6"/>
      <c r="HA340" s="6"/>
      <c r="HB340" s="6"/>
      <c r="HC340" s="6"/>
      <c r="HD340" s="6"/>
      <c r="HE340" s="6"/>
      <c r="HF340" s="6"/>
      <c r="HG340" s="6"/>
      <c r="HH340" s="6"/>
      <c r="HI340" s="6"/>
      <c r="HJ340" s="6"/>
      <c r="HK340" s="6"/>
      <c r="HL340" s="6"/>
      <c r="HM340" s="6"/>
      <c r="HN340" s="6"/>
      <c r="HO340" s="6"/>
      <c r="HP340" s="6"/>
      <c r="HQ340" s="6"/>
      <c r="HR340" s="6"/>
      <c r="HS340" s="6"/>
      <c r="HT340" s="6"/>
      <c r="HU340" s="6"/>
      <c r="HV340" s="6"/>
      <c r="HW340" s="6"/>
      <c r="HX340" s="6"/>
      <c r="HY340" s="6"/>
      <c r="HZ340" s="6"/>
      <c r="IA340" s="6"/>
      <c r="IB340" s="6"/>
      <c r="IC340" s="6"/>
      <c r="ID340" s="6"/>
      <c r="IE340" s="6"/>
      <c r="IF340" s="6"/>
      <c r="IG340" s="6"/>
      <c r="IH340" s="6"/>
      <c r="II340" s="6"/>
      <c r="IJ340" s="6"/>
      <c r="IK340" s="6"/>
      <c r="IL340" s="6"/>
      <c r="IM340" s="6"/>
      <c r="IN340" s="6"/>
      <c r="IO340" s="6"/>
      <c r="IP340" s="6"/>
      <c r="IQ340" s="6"/>
      <c r="IR340" s="6"/>
      <c r="IS340" s="6"/>
    </row>
    <row r="341" spans="1:253" s="7" customFormat="1" ht="13.5" customHeight="1" x14ac:dyDescent="0.15">
      <c r="A341" s="20" t="s">
        <v>69</v>
      </c>
      <c r="B341" s="21" t="s">
        <v>9</v>
      </c>
      <c r="C341" s="25">
        <f>SUM(E341:M341)</f>
        <v>13973126</v>
      </c>
      <c r="D341" s="20"/>
      <c r="E341" s="25">
        <v>5020433</v>
      </c>
      <c r="F341" s="29"/>
      <c r="G341" s="25">
        <v>1897554</v>
      </c>
      <c r="H341" s="29"/>
      <c r="I341" s="25">
        <v>81578</v>
      </c>
      <c r="J341" s="29"/>
      <c r="K341" s="25">
        <v>6622630</v>
      </c>
      <c r="L341" s="29"/>
      <c r="M341" s="25">
        <v>350931</v>
      </c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  <c r="IF341" s="5"/>
      <c r="IG341" s="5"/>
      <c r="IH341" s="5"/>
      <c r="II341" s="5"/>
      <c r="IJ341" s="5"/>
      <c r="IK341" s="5"/>
      <c r="IL341" s="5"/>
      <c r="IM341" s="5"/>
      <c r="IN341" s="5"/>
      <c r="IO341" s="5"/>
      <c r="IP341" s="5"/>
      <c r="IQ341" s="5"/>
      <c r="IR341" s="5"/>
      <c r="IS341" s="5"/>
    </row>
    <row r="342" spans="1:253" s="7" customFormat="1" ht="13.5" customHeight="1" x14ac:dyDescent="0.15">
      <c r="A342" s="20" t="s">
        <v>189</v>
      </c>
      <c r="B342" s="21" t="s">
        <v>9</v>
      </c>
      <c r="C342" s="25">
        <f>SUM(C341:C341)</f>
        <v>13973126</v>
      </c>
      <c r="D342" s="20"/>
      <c r="E342" s="25">
        <f>SUM(E341:E341)</f>
        <v>5020433</v>
      </c>
      <c r="F342" s="29"/>
      <c r="G342" s="25">
        <f>SUM(G341:G341)</f>
        <v>1897554</v>
      </c>
      <c r="H342" s="29"/>
      <c r="I342" s="25">
        <f>SUM(I341:I341)</f>
        <v>81578</v>
      </c>
      <c r="J342" s="29"/>
      <c r="K342" s="25">
        <f>SUM(K341:K341)</f>
        <v>6622630</v>
      </c>
      <c r="L342" s="29"/>
      <c r="M342" s="25">
        <f>SUM(M341:M341)</f>
        <v>350931</v>
      </c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  <c r="IF342" s="5"/>
      <c r="IG342" s="5"/>
      <c r="IH342" s="5"/>
      <c r="II342" s="5"/>
      <c r="IJ342" s="5"/>
      <c r="IK342" s="5"/>
      <c r="IL342" s="5"/>
      <c r="IM342" s="5"/>
      <c r="IN342" s="5"/>
      <c r="IO342" s="5"/>
      <c r="IP342" s="5"/>
      <c r="IQ342" s="5"/>
      <c r="IR342" s="5"/>
      <c r="IS342" s="5"/>
    </row>
    <row r="343" spans="1:253" s="7" customFormat="1" ht="13.5" customHeight="1" x14ac:dyDescent="0.15">
      <c r="A343" s="20"/>
      <c r="B343" s="21" t="s">
        <v>9</v>
      </c>
      <c r="C343" s="20"/>
      <c r="D343" s="20"/>
      <c r="E343" s="20"/>
      <c r="F343" s="29"/>
      <c r="G343" s="20"/>
      <c r="H343" s="29"/>
      <c r="I343" s="20"/>
      <c r="J343" s="29"/>
      <c r="K343" s="20"/>
      <c r="L343" s="29"/>
      <c r="M343" s="20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  <c r="HP343" s="5"/>
      <c r="HQ343" s="5"/>
      <c r="HR343" s="5"/>
      <c r="HS343" s="5"/>
      <c r="HT343" s="5"/>
      <c r="HU343" s="5"/>
      <c r="HV343" s="5"/>
      <c r="HW343" s="5"/>
      <c r="HX343" s="5"/>
      <c r="HY343" s="5"/>
      <c r="HZ343" s="5"/>
      <c r="IA343" s="5"/>
      <c r="IB343" s="5"/>
      <c r="IC343" s="5"/>
      <c r="ID343" s="5"/>
      <c r="IE343" s="5"/>
      <c r="IF343" s="5"/>
      <c r="IG343" s="5"/>
      <c r="IH343" s="5"/>
      <c r="II343" s="5"/>
      <c r="IJ343" s="5"/>
      <c r="IK343" s="5"/>
      <c r="IL343" s="5"/>
      <c r="IM343" s="5"/>
      <c r="IN343" s="5"/>
      <c r="IO343" s="5"/>
      <c r="IP343" s="5"/>
      <c r="IQ343" s="5"/>
      <c r="IR343" s="5"/>
      <c r="IS343" s="5"/>
    </row>
    <row r="344" spans="1:253" s="7" customFormat="1" ht="13.5" customHeight="1" x14ac:dyDescent="0.15">
      <c r="A344" s="20" t="s">
        <v>185</v>
      </c>
      <c r="B344" s="21" t="s">
        <v>9</v>
      </c>
      <c r="C344" s="25">
        <f>SUM(E344:M344)</f>
        <v>-200681</v>
      </c>
      <c r="D344" s="20"/>
      <c r="E344" s="25">
        <v>-86292</v>
      </c>
      <c r="F344" s="29"/>
      <c r="G344" s="25">
        <v>-10034</v>
      </c>
      <c r="H344" s="29"/>
      <c r="I344" s="25">
        <v>0</v>
      </c>
      <c r="J344" s="29"/>
      <c r="K344" s="25">
        <v>-104355</v>
      </c>
      <c r="L344" s="29"/>
      <c r="M344" s="25">
        <v>0</v>
      </c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  <c r="IF344" s="5"/>
      <c r="IG344" s="5"/>
      <c r="IH344" s="5"/>
      <c r="II344" s="5"/>
      <c r="IJ344" s="5"/>
      <c r="IK344" s="5"/>
      <c r="IL344" s="5"/>
      <c r="IM344" s="5"/>
      <c r="IN344" s="5"/>
      <c r="IO344" s="5"/>
      <c r="IP344" s="5"/>
      <c r="IQ344" s="5"/>
      <c r="IR344" s="5"/>
      <c r="IS344" s="5"/>
    </row>
    <row r="345" spans="1:253" s="7" customFormat="1" ht="13.5" customHeight="1" x14ac:dyDescent="0.15">
      <c r="A345" s="20" t="s">
        <v>70</v>
      </c>
      <c r="B345" s="21" t="s">
        <v>9</v>
      </c>
      <c r="C345" s="25">
        <f>SUM(C342:C344)</f>
        <v>13772445</v>
      </c>
      <c r="D345" s="20"/>
      <c r="E345" s="25">
        <f>SUM(E342:E344)</f>
        <v>4934141</v>
      </c>
      <c r="F345" s="29"/>
      <c r="G345" s="25">
        <f>SUM(G342:G344)</f>
        <v>1887520</v>
      </c>
      <c r="H345" s="29"/>
      <c r="I345" s="25">
        <f>SUM(I342:I344)</f>
        <v>81578</v>
      </c>
      <c r="J345" s="29"/>
      <c r="K345" s="25">
        <f>SUM(K342:K344)</f>
        <v>6518275</v>
      </c>
      <c r="L345" s="29"/>
      <c r="M345" s="25">
        <f>SUM(M342:M344)</f>
        <v>350931</v>
      </c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  <c r="IF345" s="5"/>
      <c r="IG345" s="5"/>
      <c r="IH345" s="5"/>
      <c r="II345" s="5"/>
      <c r="IJ345" s="5"/>
      <c r="IK345" s="5"/>
      <c r="IL345" s="5"/>
      <c r="IM345" s="5"/>
      <c r="IN345" s="5"/>
      <c r="IO345" s="5"/>
      <c r="IP345" s="5"/>
      <c r="IQ345" s="5"/>
      <c r="IR345" s="5"/>
      <c r="IS345" s="5"/>
    </row>
    <row r="346" spans="1:253" s="7" customFormat="1" ht="13.5" customHeight="1" x14ac:dyDescent="0.15">
      <c r="A346" s="20"/>
      <c r="B346" s="21" t="s">
        <v>9</v>
      </c>
      <c r="C346" s="20"/>
      <c r="D346" s="20"/>
      <c r="E346" s="20"/>
      <c r="F346" s="29"/>
      <c r="G346" s="20"/>
      <c r="H346" s="29"/>
      <c r="I346" s="20"/>
      <c r="J346" s="29"/>
      <c r="K346" s="20"/>
      <c r="L346" s="29"/>
      <c r="M346" s="20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  <c r="IF346" s="5"/>
      <c r="IG346" s="5"/>
      <c r="IH346" s="5"/>
      <c r="II346" s="5"/>
      <c r="IJ346" s="5"/>
      <c r="IK346" s="5"/>
      <c r="IL346" s="5"/>
      <c r="IM346" s="5"/>
      <c r="IN346" s="5"/>
      <c r="IO346" s="5"/>
      <c r="IP346" s="5"/>
      <c r="IQ346" s="5"/>
      <c r="IR346" s="5"/>
      <c r="IS346" s="5"/>
    </row>
    <row r="347" spans="1:253" s="7" customFormat="1" ht="13.5" customHeight="1" x14ac:dyDescent="0.15">
      <c r="A347" s="20" t="s">
        <v>169</v>
      </c>
      <c r="B347" s="21" t="s">
        <v>9</v>
      </c>
      <c r="C347" s="20"/>
      <c r="D347" s="20"/>
      <c r="E347" s="20"/>
      <c r="F347" s="29"/>
      <c r="G347" s="20"/>
      <c r="H347" s="29"/>
      <c r="I347" s="20"/>
      <c r="J347" s="29"/>
      <c r="K347" s="20"/>
      <c r="L347" s="29"/>
      <c r="M347" s="20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  <c r="IF347" s="5"/>
      <c r="IG347" s="5"/>
      <c r="IH347" s="5"/>
      <c r="II347" s="5"/>
      <c r="IJ347" s="5"/>
      <c r="IK347" s="5"/>
      <c r="IL347" s="5"/>
      <c r="IM347" s="5"/>
      <c r="IN347" s="5"/>
      <c r="IO347" s="5"/>
      <c r="IP347" s="5"/>
      <c r="IQ347" s="5"/>
      <c r="IR347" s="5"/>
      <c r="IS347" s="5"/>
    </row>
    <row r="348" spans="1:253" s="7" customFormat="1" ht="13.5" customHeight="1" x14ac:dyDescent="0.15">
      <c r="A348" s="20" t="s">
        <v>126</v>
      </c>
      <c r="B348" s="21" t="s">
        <v>9</v>
      </c>
      <c r="C348" s="20">
        <f>SUM(E348:M348)</f>
        <v>898623</v>
      </c>
      <c r="D348" s="20"/>
      <c r="E348" s="20">
        <v>428814</v>
      </c>
      <c r="F348" s="29"/>
      <c r="G348" s="20">
        <v>170240</v>
      </c>
      <c r="H348" s="29"/>
      <c r="I348" s="20">
        <v>0</v>
      </c>
      <c r="J348" s="29"/>
      <c r="K348" s="20">
        <v>299569</v>
      </c>
      <c r="L348" s="29"/>
      <c r="M348" s="20">
        <v>0</v>
      </c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  <c r="IF348" s="5"/>
      <c r="IG348" s="5"/>
      <c r="IH348" s="5"/>
      <c r="II348" s="5"/>
      <c r="IJ348" s="5"/>
      <c r="IK348" s="5"/>
      <c r="IL348" s="5"/>
      <c r="IM348" s="5"/>
      <c r="IN348" s="5"/>
      <c r="IO348" s="5"/>
      <c r="IP348" s="5"/>
      <c r="IQ348" s="5"/>
      <c r="IR348" s="5"/>
      <c r="IS348" s="5"/>
    </row>
    <row r="349" spans="1:253" s="7" customFormat="1" ht="13.5" customHeight="1" x14ac:dyDescent="0.15">
      <c r="A349" s="20" t="s">
        <v>127</v>
      </c>
      <c r="B349" s="21" t="s">
        <v>9</v>
      </c>
      <c r="C349" s="25">
        <f>SUM(E349:M349)</f>
        <v>716642</v>
      </c>
      <c r="D349" s="20"/>
      <c r="E349" s="25">
        <v>385196</v>
      </c>
      <c r="F349" s="29"/>
      <c r="G349" s="25">
        <v>154153</v>
      </c>
      <c r="H349" s="29"/>
      <c r="I349" s="25">
        <v>1263</v>
      </c>
      <c r="J349" s="29"/>
      <c r="K349" s="25">
        <v>172038</v>
      </c>
      <c r="L349" s="29"/>
      <c r="M349" s="25">
        <v>3992</v>
      </c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  <c r="IF349" s="5"/>
      <c r="IG349" s="5"/>
      <c r="IH349" s="5"/>
      <c r="II349" s="5"/>
      <c r="IJ349" s="5"/>
      <c r="IK349" s="5"/>
      <c r="IL349" s="5"/>
      <c r="IM349" s="5"/>
      <c r="IN349" s="5"/>
      <c r="IO349" s="5"/>
      <c r="IP349" s="5"/>
      <c r="IQ349" s="5"/>
      <c r="IR349" s="5"/>
      <c r="IS349" s="5"/>
    </row>
    <row r="350" spans="1:253" s="7" customFormat="1" ht="13.5" customHeight="1" x14ac:dyDescent="0.15">
      <c r="A350" s="20" t="s">
        <v>71</v>
      </c>
      <c r="B350" s="21" t="s">
        <v>9</v>
      </c>
      <c r="C350" s="25">
        <f>SUM(E350:M350)</f>
        <v>1615265</v>
      </c>
      <c r="D350" s="20"/>
      <c r="E350" s="25">
        <f>SUM(E348:E349)</f>
        <v>814010</v>
      </c>
      <c r="F350" s="29"/>
      <c r="G350" s="25">
        <f>SUM(G348:G349)</f>
        <v>324393</v>
      </c>
      <c r="H350" s="29"/>
      <c r="I350" s="25">
        <f>SUM(I348:I349)</f>
        <v>1263</v>
      </c>
      <c r="J350" s="29"/>
      <c r="K350" s="25">
        <f>SUM(K348:K349)</f>
        <v>471607</v>
      </c>
      <c r="L350" s="29"/>
      <c r="M350" s="25">
        <f>SUM(M348:M349)</f>
        <v>3992</v>
      </c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  <c r="IF350" s="5"/>
      <c r="IG350" s="5"/>
      <c r="IH350" s="5"/>
      <c r="II350" s="5"/>
      <c r="IJ350" s="5"/>
      <c r="IK350" s="5"/>
      <c r="IL350" s="5"/>
      <c r="IM350" s="5"/>
      <c r="IN350" s="5"/>
      <c r="IO350" s="5"/>
      <c r="IP350" s="5"/>
      <c r="IQ350" s="5"/>
      <c r="IR350" s="5"/>
      <c r="IS350" s="5"/>
    </row>
    <row r="351" spans="1:253" s="7" customFormat="1" ht="13.5" customHeight="1" x14ac:dyDescent="0.15">
      <c r="A351" s="20"/>
      <c r="B351" s="21" t="s">
        <v>9</v>
      </c>
      <c r="C351" s="20"/>
      <c r="D351" s="20"/>
      <c r="E351" s="20"/>
      <c r="F351" s="29"/>
      <c r="G351" s="20"/>
      <c r="H351" s="29"/>
      <c r="I351" s="20"/>
      <c r="J351" s="29"/>
      <c r="K351" s="20"/>
      <c r="L351" s="29"/>
      <c r="M351" s="20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  <c r="IF351" s="5"/>
      <c r="IG351" s="5"/>
      <c r="IH351" s="5"/>
      <c r="II351" s="5"/>
      <c r="IJ351" s="5"/>
      <c r="IK351" s="5"/>
      <c r="IL351" s="5"/>
      <c r="IM351" s="5"/>
      <c r="IN351" s="5"/>
      <c r="IO351" s="5"/>
      <c r="IP351" s="5"/>
      <c r="IQ351" s="5"/>
      <c r="IR351" s="5"/>
      <c r="IS351" s="5"/>
    </row>
    <row r="352" spans="1:253" s="7" customFormat="1" ht="13.5" customHeight="1" x14ac:dyDescent="0.15">
      <c r="A352" s="20" t="s">
        <v>116</v>
      </c>
      <c r="B352" s="21"/>
      <c r="C352" s="25">
        <f>SUM(E352:M352)</f>
        <v>2424021</v>
      </c>
      <c r="D352" s="20"/>
      <c r="E352" s="25">
        <v>1659076</v>
      </c>
      <c r="F352" s="29"/>
      <c r="G352" s="25">
        <v>571736</v>
      </c>
      <c r="H352" s="29"/>
      <c r="I352" s="25">
        <v>20957</v>
      </c>
      <c r="J352" s="29"/>
      <c r="K352" s="25">
        <v>172252</v>
      </c>
      <c r="L352" s="29"/>
      <c r="M352" s="25">
        <v>0</v>
      </c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  <c r="IF352" s="5"/>
      <c r="IG352" s="5"/>
      <c r="IH352" s="5"/>
      <c r="II352" s="5"/>
      <c r="IJ352" s="5"/>
      <c r="IK352" s="5"/>
      <c r="IL352" s="5"/>
      <c r="IM352" s="5"/>
      <c r="IN352" s="5"/>
      <c r="IO352" s="5"/>
      <c r="IP352" s="5"/>
      <c r="IQ352" s="5"/>
      <c r="IR352" s="5"/>
      <c r="IS352" s="5"/>
    </row>
    <row r="353" spans="1:253" s="7" customFormat="1" ht="13.5" customHeight="1" x14ac:dyDescent="0.15">
      <c r="A353" s="20"/>
      <c r="B353" s="21"/>
      <c r="C353" s="29"/>
      <c r="D353" s="20"/>
      <c r="E353" s="29"/>
      <c r="F353" s="29"/>
      <c r="G353" s="29"/>
      <c r="H353" s="29"/>
      <c r="I353" s="29"/>
      <c r="J353" s="29"/>
      <c r="K353" s="29"/>
      <c r="L353" s="29"/>
      <c r="M353" s="29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  <c r="IF353" s="5"/>
      <c r="IG353" s="5"/>
      <c r="IH353" s="5"/>
      <c r="II353" s="5"/>
      <c r="IJ353" s="5"/>
      <c r="IK353" s="5"/>
      <c r="IL353" s="5"/>
      <c r="IM353" s="5"/>
      <c r="IN353" s="5"/>
      <c r="IO353" s="5"/>
      <c r="IP353" s="5"/>
      <c r="IQ353" s="5"/>
      <c r="IR353" s="5"/>
      <c r="IS353" s="5"/>
    </row>
    <row r="354" spans="1:253" s="7" customFormat="1" ht="13.5" customHeight="1" x14ac:dyDescent="0.15">
      <c r="A354" s="20" t="s">
        <v>222</v>
      </c>
      <c r="B354" s="21"/>
      <c r="C354" s="30">
        <f>SUM(E354:M354)</f>
        <v>841572</v>
      </c>
      <c r="D354" s="20"/>
      <c r="E354" s="25">
        <v>607667</v>
      </c>
      <c r="F354" s="29"/>
      <c r="G354" s="25">
        <v>156648</v>
      </c>
      <c r="H354" s="29"/>
      <c r="I354" s="25">
        <v>9225</v>
      </c>
      <c r="J354" s="29"/>
      <c r="K354" s="25">
        <v>65165</v>
      </c>
      <c r="L354" s="29"/>
      <c r="M354" s="25">
        <v>2867</v>
      </c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  <c r="IF354" s="5"/>
      <c r="IG354" s="5"/>
      <c r="IH354" s="5"/>
      <c r="II354" s="5"/>
      <c r="IJ354" s="5"/>
      <c r="IK354" s="5"/>
      <c r="IL354" s="5"/>
      <c r="IM354" s="5"/>
      <c r="IN354" s="5"/>
      <c r="IO354" s="5"/>
      <c r="IP354" s="5"/>
      <c r="IQ354" s="5"/>
      <c r="IR354" s="5"/>
      <c r="IS354" s="5"/>
    </row>
    <row r="355" spans="1:253" s="7" customFormat="1" ht="13.5" customHeight="1" x14ac:dyDescent="0.15">
      <c r="A355" s="20"/>
      <c r="B355" s="21"/>
      <c r="C355" s="29"/>
      <c r="D355" s="20"/>
      <c r="E355" s="29"/>
      <c r="F355" s="29"/>
      <c r="G355" s="29"/>
      <c r="H355" s="29"/>
      <c r="I355" s="29"/>
      <c r="J355" s="29"/>
      <c r="K355" s="29"/>
      <c r="L355" s="29"/>
      <c r="M355" s="29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  <c r="IF355" s="5"/>
      <c r="IG355" s="5"/>
      <c r="IH355" s="5"/>
      <c r="II355" s="5"/>
      <c r="IJ355" s="5"/>
      <c r="IK355" s="5"/>
      <c r="IL355" s="5"/>
      <c r="IM355" s="5"/>
      <c r="IN355" s="5"/>
      <c r="IO355" s="5"/>
      <c r="IP355" s="5"/>
      <c r="IQ355" s="5"/>
      <c r="IR355" s="5"/>
      <c r="IS355" s="5"/>
    </row>
    <row r="356" spans="1:253" s="7" customFormat="1" ht="13.5" customHeight="1" x14ac:dyDescent="0.15">
      <c r="A356" s="32" t="s">
        <v>150</v>
      </c>
      <c r="B356" s="21"/>
      <c r="C356" s="25">
        <f>SUM(E356:M356)</f>
        <v>35287</v>
      </c>
      <c r="D356" s="20"/>
      <c r="E356" s="25">
        <v>520</v>
      </c>
      <c r="F356" s="29"/>
      <c r="G356" s="25">
        <v>0</v>
      </c>
      <c r="H356" s="29"/>
      <c r="I356" s="25">
        <v>8261</v>
      </c>
      <c r="J356" s="29"/>
      <c r="K356" s="25">
        <v>26506</v>
      </c>
      <c r="L356" s="29"/>
      <c r="M356" s="25">
        <v>0</v>
      </c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  <c r="IF356" s="5"/>
      <c r="IG356" s="5"/>
      <c r="IH356" s="5"/>
      <c r="II356" s="5"/>
      <c r="IJ356" s="5"/>
      <c r="IK356" s="5"/>
      <c r="IL356" s="5"/>
      <c r="IM356" s="5"/>
      <c r="IN356" s="5"/>
      <c r="IO356" s="5"/>
      <c r="IP356" s="5"/>
      <c r="IQ356" s="5"/>
      <c r="IR356" s="5"/>
      <c r="IS356" s="5"/>
    </row>
    <row r="357" spans="1:253" s="7" customFormat="1" ht="13.5" customHeight="1" x14ac:dyDescent="0.15">
      <c r="A357" s="20"/>
      <c r="B357" s="21"/>
      <c r="C357" s="29"/>
      <c r="D357" s="20"/>
      <c r="E357" s="29"/>
      <c r="F357" s="29"/>
      <c r="G357" s="29"/>
      <c r="H357" s="29"/>
      <c r="I357" s="29"/>
      <c r="J357" s="29"/>
      <c r="K357" s="29"/>
      <c r="L357" s="29"/>
      <c r="M357" s="29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  <c r="IF357" s="5"/>
      <c r="IG357" s="5"/>
      <c r="IH357" s="5"/>
      <c r="II357" s="5"/>
      <c r="IJ357" s="5"/>
      <c r="IK357" s="5"/>
      <c r="IL357" s="5"/>
      <c r="IM357" s="5"/>
      <c r="IN357" s="5"/>
      <c r="IO357" s="5"/>
      <c r="IP357" s="5"/>
      <c r="IQ357" s="5"/>
      <c r="IR357" s="5"/>
      <c r="IS357" s="5"/>
    </row>
    <row r="358" spans="1:253" s="7" customFormat="1" ht="13.5" customHeight="1" x14ac:dyDescent="0.15">
      <c r="A358" s="20" t="s">
        <v>221</v>
      </c>
      <c r="B358" s="21"/>
      <c r="C358" s="30">
        <f>SUM(E358:M358)</f>
        <v>206924</v>
      </c>
      <c r="D358" s="20"/>
      <c r="E358" s="25">
        <v>144803</v>
      </c>
      <c r="F358" s="29"/>
      <c r="G358" s="25">
        <v>52592</v>
      </c>
      <c r="H358" s="29"/>
      <c r="I358" s="25">
        <v>956</v>
      </c>
      <c r="J358" s="29"/>
      <c r="K358" s="25">
        <v>8573</v>
      </c>
      <c r="L358" s="29"/>
      <c r="M358" s="25">
        <v>0</v>
      </c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  <c r="IF358" s="5"/>
      <c r="IG358" s="5"/>
      <c r="IH358" s="5"/>
      <c r="II358" s="5"/>
      <c r="IJ358" s="5"/>
      <c r="IK358" s="5"/>
      <c r="IL358" s="5"/>
      <c r="IM358" s="5"/>
      <c r="IN358" s="5"/>
      <c r="IO358" s="5"/>
      <c r="IP358" s="5"/>
      <c r="IQ358" s="5"/>
      <c r="IR358" s="5"/>
      <c r="IS358" s="5"/>
    </row>
    <row r="359" spans="1:253" s="7" customFormat="1" ht="13.5" customHeight="1" x14ac:dyDescent="0.15">
      <c r="A359" s="20"/>
      <c r="B359" s="21"/>
      <c r="C359" s="29"/>
      <c r="D359" s="20"/>
      <c r="E359" s="29"/>
      <c r="F359" s="29"/>
      <c r="G359" s="29"/>
      <c r="H359" s="29"/>
      <c r="I359" s="29"/>
      <c r="J359" s="29"/>
      <c r="K359" s="29"/>
      <c r="L359" s="29"/>
      <c r="M359" s="29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  <c r="IF359" s="5"/>
      <c r="IG359" s="5"/>
      <c r="IH359" s="5"/>
      <c r="II359" s="5"/>
      <c r="IJ359" s="5"/>
      <c r="IK359" s="5"/>
      <c r="IL359" s="5"/>
      <c r="IM359" s="5"/>
      <c r="IN359" s="5"/>
      <c r="IO359" s="5"/>
      <c r="IP359" s="5"/>
      <c r="IQ359" s="5"/>
      <c r="IR359" s="5"/>
      <c r="IS359" s="5"/>
    </row>
    <row r="360" spans="1:253" s="7" customFormat="1" ht="13.5" customHeight="1" x14ac:dyDescent="0.15">
      <c r="A360" s="20" t="s">
        <v>61</v>
      </c>
      <c r="B360" s="21"/>
      <c r="C360" s="30">
        <f>SUM(E360:M360)</f>
        <v>285652</v>
      </c>
      <c r="D360" s="20"/>
      <c r="E360" s="25">
        <v>199514</v>
      </c>
      <c r="F360" s="29"/>
      <c r="G360" s="25">
        <v>80286</v>
      </c>
      <c r="H360" s="29"/>
      <c r="I360" s="25">
        <v>7701</v>
      </c>
      <c r="J360" s="29"/>
      <c r="K360" s="25">
        <v>-6799</v>
      </c>
      <c r="L360" s="29"/>
      <c r="M360" s="25">
        <v>4950</v>
      </c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  <c r="IF360" s="5"/>
      <c r="IG360" s="5"/>
      <c r="IH360" s="5"/>
      <c r="II360" s="5"/>
      <c r="IJ360" s="5"/>
      <c r="IK360" s="5"/>
      <c r="IL360" s="5"/>
      <c r="IM360" s="5"/>
      <c r="IN360" s="5"/>
      <c r="IO360" s="5"/>
      <c r="IP360" s="5"/>
      <c r="IQ360" s="5"/>
      <c r="IR360" s="5"/>
      <c r="IS360" s="5"/>
    </row>
    <row r="361" spans="1:253" s="7" customFormat="1" ht="13.5" customHeight="1" x14ac:dyDescent="0.15">
      <c r="A361" s="20"/>
      <c r="B361" s="21"/>
      <c r="C361" s="29"/>
      <c r="D361" s="20"/>
      <c r="E361" s="29"/>
      <c r="F361" s="29"/>
      <c r="G361" s="29"/>
      <c r="H361" s="29"/>
      <c r="I361" s="29"/>
      <c r="J361" s="29"/>
      <c r="K361" s="29"/>
      <c r="L361" s="29"/>
      <c r="M361" s="29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  <c r="IF361" s="5"/>
      <c r="IG361" s="5"/>
      <c r="IH361" s="5"/>
      <c r="II361" s="5"/>
      <c r="IJ361" s="5"/>
      <c r="IK361" s="5"/>
      <c r="IL361" s="5"/>
      <c r="IM361" s="5"/>
      <c r="IN361" s="5"/>
      <c r="IO361" s="5"/>
      <c r="IP361" s="5"/>
      <c r="IQ361" s="5"/>
      <c r="IR361" s="5"/>
      <c r="IS361" s="5"/>
    </row>
    <row r="362" spans="1:253" s="7" customFormat="1" ht="13.5" customHeight="1" x14ac:dyDescent="0.15">
      <c r="A362" s="20" t="s">
        <v>162</v>
      </c>
      <c r="B362" s="21" t="s">
        <v>9</v>
      </c>
      <c r="C362" s="20"/>
      <c r="D362" s="20"/>
      <c r="E362" s="20"/>
      <c r="F362" s="29"/>
      <c r="G362" s="20"/>
      <c r="H362" s="29"/>
      <c r="I362" s="20"/>
      <c r="J362" s="29"/>
      <c r="K362" s="20"/>
      <c r="L362" s="29"/>
      <c r="M362" s="20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  <c r="IF362" s="5"/>
      <c r="IG362" s="5"/>
      <c r="IH362" s="5"/>
      <c r="II362" s="5"/>
      <c r="IJ362" s="5"/>
      <c r="IK362" s="5"/>
      <c r="IL362" s="5"/>
      <c r="IM362" s="5"/>
      <c r="IN362" s="5"/>
      <c r="IO362" s="5"/>
      <c r="IP362" s="5"/>
      <c r="IQ362" s="5"/>
      <c r="IR362" s="5"/>
      <c r="IS362" s="5"/>
    </row>
    <row r="363" spans="1:253" s="7" customFormat="1" ht="13.5" customHeight="1" x14ac:dyDescent="0.15">
      <c r="A363" s="20" t="s">
        <v>72</v>
      </c>
      <c r="B363" s="21" t="s">
        <v>9</v>
      </c>
      <c r="C363" s="20">
        <f t="shared" ref="C363:C368" si="15">SUM(E363:M363)</f>
        <v>1315219</v>
      </c>
      <c r="D363" s="20"/>
      <c r="E363" s="20">
        <v>901134</v>
      </c>
      <c r="F363" s="29"/>
      <c r="G363" s="20">
        <v>345575</v>
      </c>
      <c r="H363" s="29"/>
      <c r="I363" s="20">
        <v>7743</v>
      </c>
      <c r="J363" s="29"/>
      <c r="K363" s="20">
        <v>57767</v>
      </c>
      <c r="L363" s="29"/>
      <c r="M363" s="20">
        <v>3000</v>
      </c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  <c r="IF363" s="5"/>
      <c r="IG363" s="5"/>
      <c r="IH363" s="5"/>
      <c r="II363" s="5"/>
      <c r="IJ363" s="5"/>
      <c r="IK363" s="5"/>
      <c r="IL363" s="5"/>
      <c r="IM363" s="5"/>
      <c r="IN363" s="5"/>
      <c r="IO363" s="5"/>
      <c r="IP363" s="5"/>
      <c r="IQ363" s="5"/>
      <c r="IR363" s="5"/>
      <c r="IS363" s="5"/>
    </row>
    <row r="364" spans="1:253" s="7" customFormat="1" ht="13.5" customHeight="1" x14ac:dyDescent="0.15">
      <c r="A364" s="20" t="s">
        <v>265</v>
      </c>
      <c r="B364" s="21"/>
      <c r="C364" s="20">
        <f t="shared" si="15"/>
        <v>155966</v>
      </c>
      <c r="D364" s="20"/>
      <c r="E364" s="20">
        <v>149785</v>
      </c>
      <c r="F364" s="29"/>
      <c r="G364" s="20">
        <v>54708</v>
      </c>
      <c r="H364" s="29"/>
      <c r="I364" s="20">
        <v>7469</v>
      </c>
      <c r="J364" s="29"/>
      <c r="K364" s="20">
        <v>-79857</v>
      </c>
      <c r="L364" s="29"/>
      <c r="M364" s="20">
        <v>23861</v>
      </c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  <c r="IF364" s="5"/>
      <c r="IG364" s="5"/>
      <c r="IH364" s="5"/>
      <c r="II364" s="5"/>
      <c r="IJ364" s="5"/>
      <c r="IK364" s="5"/>
      <c r="IL364" s="5"/>
      <c r="IM364" s="5"/>
      <c r="IN364" s="5"/>
      <c r="IO364" s="5"/>
      <c r="IP364" s="5"/>
      <c r="IQ364" s="5"/>
      <c r="IR364" s="5"/>
      <c r="IS364" s="5"/>
    </row>
    <row r="365" spans="1:253" s="7" customFormat="1" ht="13.5" customHeight="1" x14ac:dyDescent="0.15">
      <c r="A365" s="20" t="s">
        <v>206</v>
      </c>
      <c r="B365" s="21"/>
      <c r="C365" s="20">
        <f t="shared" si="15"/>
        <v>74584</v>
      </c>
      <c r="D365" s="20"/>
      <c r="E365" s="20">
        <v>36269</v>
      </c>
      <c r="F365" s="29"/>
      <c r="G365" s="20">
        <v>10058</v>
      </c>
      <c r="H365" s="29"/>
      <c r="I365" s="20">
        <v>2446</v>
      </c>
      <c r="J365" s="29"/>
      <c r="K365" s="20">
        <v>14476</v>
      </c>
      <c r="L365" s="29"/>
      <c r="M365" s="20">
        <v>11335</v>
      </c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  <c r="IF365" s="5"/>
      <c r="IG365" s="5"/>
      <c r="IH365" s="5"/>
      <c r="II365" s="5"/>
      <c r="IJ365" s="5"/>
      <c r="IK365" s="5"/>
      <c r="IL365" s="5"/>
      <c r="IM365" s="5"/>
      <c r="IN365" s="5"/>
      <c r="IO365" s="5"/>
      <c r="IP365" s="5"/>
      <c r="IQ365" s="5"/>
      <c r="IR365" s="5"/>
      <c r="IS365" s="5"/>
    </row>
    <row r="366" spans="1:253" s="7" customFormat="1" ht="13.5" customHeight="1" x14ac:dyDescent="0.15">
      <c r="A366" s="20" t="s">
        <v>308</v>
      </c>
      <c r="B366" s="21" t="s">
        <v>9</v>
      </c>
      <c r="C366" s="20">
        <f t="shared" si="15"/>
        <v>62105</v>
      </c>
      <c r="D366" s="20"/>
      <c r="E366" s="20">
        <v>77648</v>
      </c>
      <c r="F366" s="29"/>
      <c r="G366" s="20">
        <v>29377</v>
      </c>
      <c r="H366" s="29"/>
      <c r="I366" s="20">
        <v>0</v>
      </c>
      <c r="J366" s="29"/>
      <c r="K366" s="20">
        <v>-44920</v>
      </c>
      <c r="L366" s="29"/>
      <c r="M366" s="20">
        <v>0</v>
      </c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  <c r="IF366" s="5"/>
      <c r="IG366" s="5"/>
      <c r="IH366" s="5"/>
      <c r="II366" s="5"/>
      <c r="IJ366" s="5"/>
      <c r="IK366" s="5"/>
      <c r="IL366" s="5"/>
      <c r="IM366" s="5"/>
      <c r="IN366" s="5"/>
      <c r="IO366" s="5"/>
      <c r="IP366" s="5"/>
      <c r="IQ366" s="5"/>
      <c r="IR366" s="5"/>
      <c r="IS366" s="5"/>
    </row>
    <row r="367" spans="1:253" s="7" customFormat="1" ht="13.5" customHeight="1" x14ac:dyDescent="0.15">
      <c r="A367" s="20" t="s">
        <v>60</v>
      </c>
      <c r="B367" s="21" t="s">
        <v>9</v>
      </c>
      <c r="C367" s="25">
        <f t="shared" si="15"/>
        <v>252105</v>
      </c>
      <c r="D367" s="20"/>
      <c r="E367" s="25">
        <v>135345</v>
      </c>
      <c r="F367" s="29"/>
      <c r="G367" s="25">
        <v>41815</v>
      </c>
      <c r="H367" s="29"/>
      <c r="I367" s="25">
        <v>14099</v>
      </c>
      <c r="J367" s="29"/>
      <c r="K367" s="25">
        <v>57652</v>
      </c>
      <c r="L367" s="29"/>
      <c r="M367" s="25">
        <v>3194</v>
      </c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  <c r="IF367" s="5"/>
      <c r="IG367" s="5"/>
      <c r="IH367" s="5"/>
      <c r="II367" s="5"/>
      <c r="IJ367" s="5"/>
      <c r="IK367" s="5"/>
      <c r="IL367" s="5"/>
      <c r="IM367" s="5"/>
      <c r="IN367" s="5"/>
      <c r="IO367" s="5"/>
      <c r="IP367" s="5"/>
      <c r="IQ367" s="5"/>
      <c r="IR367" s="5"/>
      <c r="IS367" s="5"/>
    </row>
    <row r="368" spans="1:253" s="7" customFormat="1" ht="13.5" customHeight="1" x14ac:dyDescent="0.15">
      <c r="A368" s="20" t="s">
        <v>143</v>
      </c>
      <c r="B368" s="21" t="s">
        <v>9</v>
      </c>
      <c r="C368" s="25">
        <f t="shared" si="15"/>
        <v>1859979</v>
      </c>
      <c r="D368" s="20"/>
      <c r="E368" s="25">
        <f>SUM(E363:E367)</f>
        <v>1300181</v>
      </c>
      <c r="F368" s="29"/>
      <c r="G368" s="25">
        <f>SUM(G363:G367)</f>
        <v>481533</v>
      </c>
      <c r="H368" s="29"/>
      <c r="I368" s="25">
        <f>SUM(I363:I367)</f>
        <v>31757</v>
      </c>
      <c r="J368" s="29"/>
      <c r="K368" s="25">
        <f>SUM(K363:K367)</f>
        <v>5118</v>
      </c>
      <c r="L368" s="29"/>
      <c r="M368" s="25">
        <f>SUM(M363:M367)</f>
        <v>41390</v>
      </c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  <c r="IF368" s="5"/>
      <c r="IG368" s="5"/>
      <c r="IH368" s="5"/>
      <c r="II368" s="5"/>
      <c r="IJ368" s="5"/>
      <c r="IK368" s="5"/>
      <c r="IL368" s="5"/>
      <c r="IM368" s="5"/>
      <c r="IN368" s="5"/>
      <c r="IO368" s="5"/>
      <c r="IP368" s="5"/>
      <c r="IQ368" s="5"/>
      <c r="IR368" s="5"/>
      <c r="IS368" s="5"/>
    </row>
    <row r="369" spans="1:253" s="7" customFormat="1" ht="13.5" customHeight="1" x14ac:dyDescent="0.15">
      <c r="A369" s="20"/>
      <c r="B369" s="21" t="s">
        <v>9</v>
      </c>
      <c r="C369" s="20"/>
      <c r="D369" s="20"/>
      <c r="E369" s="20"/>
      <c r="F369" s="29"/>
      <c r="G369" s="20"/>
      <c r="H369" s="29"/>
      <c r="I369" s="20"/>
      <c r="J369" s="29"/>
      <c r="K369" s="20"/>
      <c r="L369" s="29"/>
      <c r="M369" s="20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  <c r="IF369" s="5"/>
      <c r="IG369" s="5"/>
      <c r="IH369" s="5"/>
      <c r="II369" s="5"/>
      <c r="IJ369" s="5"/>
      <c r="IK369" s="5"/>
      <c r="IL369" s="5"/>
      <c r="IM369" s="5"/>
      <c r="IN369" s="5"/>
      <c r="IO369" s="5"/>
      <c r="IP369" s="5"/>
      <c r="IQ369" s="5"/>
      <c r="IR369" s="5"/>
      <c r="IS369" s="5"/>
    </row>
    <row r="370" spans="1:253" s="7" customFormat="1" ht="13.5" customHeight="1" x14ac:dyDescent="0.15">
      <c r="A370" s="20" t="s">
        <v>278</v>
      </c>
      <c r="B370" s="21"/>
      <c r="C370" s="30">
        <f>SUM(E370:M370)</f>
        <v>49281</v>
      </c>
      <c r="D370" s="20"/>
      <c r="E370" s="25">
        <v>14112</v>
      </c>
      <c r="F370" s="29"/>
      <c r="G370" s="25">
        <v>5714</v>
      </c>
      <c r="H370" s="29"/>
      <c r="I370" s="25">
        <v>0</v>
      </c>
      <c r="J370" s="29"/>
      <c r="K370" s="25">
        <v>29455</v>
      </c>
      <c r="L370" s="29"/>
      <c r="M370" s="25">
        <v>0</v>
      </c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  <c r="IF370" s="5"/>
      <c r="IG370" s="5"/>
      <c r="IH370" s="5"/>
      <c r="II370" s="5"/>
      <c r="IJ370" s="5"/>
      <c r="IK370" s="5"/>
      <c r="IL370" s="5"/>
      <c r="IM370" s="5"/>
      <c r="IN370" s="5"/>
      <c r="IO370" s="5"/>
      <c r="IP370" s="5"/>
      <c r="IQ370" s="5"/>
      <c r="IR370" s="5"/>
      <c r="IS370" s="5"/>
    </row>
    <row r="371" spans="1:253" s="7" customFormat="1" ht="13.5" customHeight="1" x14ac:dyDescent="0.15">
      <c r="A371" s="20"/>
      <c r="B371" s="21"/>
      <c r="C371" s="20"/>
      <c r="D371" s="20"/>
      <c r="E371" s="20"/>
      <c r="F371" s="29"/>
      <c r="G371" s="20"/>
      <c r="H371" s="29"/>
      <c r="I371" s="20"/>
      <c r="J371" s="29"/>
      <c r="K371" s="20"/>
      <c r="L371" s="29"/>
      <c r="M371" s="20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  <c r="IF371" s="5"/>
      <c r="IG371" s="5"/>
      <c r="IH371" s="5"/>
      <c r="II371" s="5"/>
      <c r="IJ371" s="5"/>
      <c r="IK371" s="5"/>
      <c r="IL371" s="5"/>
      <c r="IM371" s="5"/>
      <c r="IN371" s="5"/>
      <c r="IO371" s="5"/>
      <c r="IP371" s="5"/>
      <c r="IQ371" s="5"/>
      <c r="IR371" s="5"/>
      <c r="IS371" s="5"/>
    </row>
    <row r="372" spans="1:253" s="7" customFormat="1" ht="13.5" customHeight="1" x14ac:dyDescent="0.15">
      <c r="A372" s="20" t="s">
        <v>195</v>
      </c>
      <c r="B372" s="21" t="s">
        <v>9</v>
      </c>
      <c r="C372" s="25">
        <f>SUM(E372:M372)</f>
        <v>2450278</v>
      </c>
      <c r="D372" s="20"/>
      <c r="E372" s="25">
        <v>0</v>
      </c>
      <c r="F372" s="29"/>
      <c r="G372" s="25">
        <v>0</v>
      </c>
      <c r="H372" s="29"/>
      <c r="I372" s="25">
        <v>0</v>
      </c>
      <c r="J372" s="29"/>
      <c r="K372" s="25">
        <v>2450278</v>
      </c>
      <c r="L372" s="29"/>
      <c r="M372" s="25">
        <v>0</v>
      </c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  <c r="IF372" s="5"/>
      <c r="IG372" s="5"/>
      <c r="IH372" s="5"/>
      <c r="II372" s="5"/>
      <c r="IJ372" s="5"/>
      <c r="IK372" s="5"/>
      <c r="IL372" s="5"/>
      <c r="IM372" s="5"/>
      <c r="IN372" s="5"/>
      <c r="IO372" s="5"/>
      <c r="IP372" s="5"/>
      <c r="IQ372" s="5"/>
      <c r="IR372" s="5"/>
      <c r="IS372" s="5"/>
    </row>
    <row r="373" spans="1:253" s="7" customFormat="1" ht="13.5" customHeight="1" x14ac:dyDescent="0.15">
      <c r="A373" s="20"/>
      <c r="B373" s="21" t="s">
        <v>9</v>
      </c>
      <c r="C373" s="20"/>
      <c r="D373" s="20"/>
      <c r="E373" s="24"/>
      <c r="F373" s="29"/>
      <c r="G373" s="24"/>
      <c r="H373" s="29"/>
      <c r="I373" s="24"/>
      <c r="J373" s="29"/>
      <c r="K373" s="24"/>
      <c r="L373" s="29"/>
      <c r="M373" s="24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  <c r="ID373" s="5"/>
      <c r="IE373" s="5"/>
      <c r="IF373" s="5"/>
      <c r="IG373" s="5"/>
      <c r="IH373" s="5"/>
      <c r="II373" s="5"/>
      <c r="IJ373" s="5"/>
      <c r="IK373" s="5"/>
      <c r="IL373" s="5"/>
      <c r="IM373" s="5"/>
      <c r="IN373" s="5"/>
      <c r="IO373" s="5"/>
      <c r="IP373" s="5"/>
      <c r="IQ373" s="5"/>
      <c r="IR373" s="5"/>
      <c r="IS373" s="5"/>
    </row>
    <row r="374" spans="1:253" s="7" customFormat="1" ht="13.5" customHeight="1" x14ac:dyDescent="0.15">
      <c r="A374" s="20" t="s">
        <v>343</v>
      </c>
      <c r="B374" s="21" t="s">
        <v>9</v>
      </c>
      <c r="C374" s="25">
        <f>SUM(E374:M374)</f>
        <v>705728</v>
      </c>
      <c r="D374" s="20"/>
      <c r="E374" s="25">
        <v>463789</v>
      </c>
      <c r="F374" s="29"/>
      <c r="G374" s="25">
        <v>208386</v>
      </c>
      <c r="H374" s="29"/>
      <c r="I374" s="25">
        <v>8897</v>
      </c>
      <c r="J374" s="29"/>
      <c r="K374" s="25">
        <v>22287</v>
      </c>
      <c r="L374" s="29"/>
      <c r="M374" s="25">
        <v>2369</v>
      </c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  <c r="IF374" s="5"/>
      <c r="IG374" s="5"/>
      <c r="IH374" s="5"/>
      <c r="II374" s="5"/>
      <c r="IJ374" s="5"/>
      <c r="IK374" s="5"/>
      <c r="IL374" s="5"/>
      <c r="IM374" s="5"/>
      <c r="IN374" s="5"/>
      <c r="IO374" s="5"/>
      <c r="IP374" s="5"/>
      <c r="IQ374" s="5"/>
      <c r="IR374" s="5"/>
      <c r="IS374" s="5"/>
    </row>
    <row r="375" spans="1:253" s="7" customFormat="1" ht="13.5" customHeight="1" x14ac:dyDescent="0.15">
      <c r="A375" s="20"/>
      <c r="B375" s="21"/>
      <c r="C375" s="29"/>
      <c r="D375" s="20"/>
      <c r="E375" s="31"/>
      <c r="F375" s="29"/>
      <c r="G375" s="31"/>
      <c r="H375" s="29"/>
      <c r="I375" s="31"/>
      <c r="J375" s="29"/>
      <c r="K375" s="31"/>
      <c r="L375" s="29"/>
      <c r="M375" s="31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  <c r="ID375" s="5"/>
      <c r="IE375" s="5"/>
      <c r="IF375" s="5"/>
      <c r="IG375" s="5"/>
      <c r="IH375" s="5"/>
      <c r="II375" s="5"/>
      <c r="IJ375" s="5"/>
      <c r="IK375" s="5"/>
      <c r="IL375" s="5"/>
      <c r="IM375" s="5"/>
      <c r="IN375" s="5"/>
      <c r="IO375" s="5"/>
      <c r="IP375" s="5"/>
      <c r="IQ375" s="5"/>
      <c r="IR375" s="5"/>
      <c r="IS375" s="5"/>
    </row>
    <row r="376" spans="1:253" s="7" customFormat="1" ht="13.5" customHeight="1" x14ac:dyDescent="0.15">
      <c r="A376" s="20" t="s">
        <v>261</v>
      </c>
      <c r="B376" s="21" t="s">
        <v>9</v>
      </c>
      <c r="C376" s="25">
        <f>SUM(E376:M376)</f>
        <v>753997</v>
      </c>
      <c r="D376" s="20"/>
      <c r="E376" s="25">
        <v>497591</v>
      </c>
      <c r="F376" s="29"/>
      <c r="G376" s="25">
        <v>256128</v>
      </c>
      <c r="H376" s="29"/>
      <c r="I376" s="25">
        <v>0</v>
      </c>
      <c r="J376" s="29"/>
      <c r="K376" s="25">
        <v>278</v>
      </c>
      <c r="L376" s="29"/>
      <c r="M376" s="25">
        <v>0</v>
      </c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  <c r="HT376" s="5"/>
      <c r="HU376" s="5"/>
      <c r="HV376" s="5"/>
      <c r="HW376" s="5"/>
      <c r="HX376" s="5"/>
      <c r="HY376" s="5"/>
      <c r="HZ376" s="5"/>
      <c r="IA376" s="5"/>
      <c r="IB376" s="5"/>
      <c r="IC376" s="5"/>
      <c r="ID376" s="5"/>
      <c r="IE376" s="5"/>
      <c r="IF376" s="5"/>
      <c r="IG376" s="5"/>
      <c r="IH376" s="5"/>
      <c r="II376" s="5"/>
      <c r="IJ376" s="5"/>
      <c r="IK376" s="5"/>
      <c r="IL376" s="5"/>
      <c r="IM376" s="5"/>
      <c r="IN376" s="5"/>
      <c r="IO376" s="5"/>
      <c r="IP376" s="5"/>
      <c r="IQ376" s="5"/>
      <c r="IR376" s="5"/>
      <c r="IS376" s="5"/>
    </row>
    <row r="377" spans="1:253" s="7" customFormat="1" ht="13.5" customHeight="1" x14ac:dyDescent="0.15">
      <c r="A377" s="20"/>
      <c r="B377" s="21" t="s">
        <v>9</v>
      </c>
      <c r="C377" s="20"/>
      <c r="D377" s="20"/>
      <c r="E377" s="24"/>
      <c r="F377" s="29"/>
      <c r="G377" s="24"/>
      <c r="H377" s="29"/>
      <c r="I377" s="24"/>
      <c r="J377" s="29"/>
      <c r="K377" s="24"/>
      <c r="L377" s="29"/>
      <c r="M377" s="24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  <c r="ID377" s="5"/>
      <c r="IE377" s="5"/>
      <c r="IF377" s="5"/>
      <c r="IG377" s="5"/>
      <c r="IH377" s="5"/>
      <c r="II377" s="5"/>
      <c r="IJ377" s="5"/>
      <c r="IK377" s="5"/>
      <c r="IL377" s="5"/>
      <c r="IM377" s="5"/>
      <c r="IN377" s="5"/>
      <c r="IO377" s="5"/>
      <c r="IP377" s="5"/>
      <c r="IQ377" s="5"/>
      <c r="IR377" s="5"/>
      <c r="IS377" s="5"/>
    </row>
    <row r="378" spans="1:253" s="7" customFormat="1" ht="13.5" customHeight="1" x14ac:dyDescent="0.15">
      <c r="A378" s="20" t="s">
        <v>223</v>
      </c>
      <c r="B378" s="21"/>
      <c r="C378" s="30">
        <f>SUM(E378:M378)</f>
        <v>108229</v>
      </c>
      <c r="D378" s="20"/>
      <c r="E378" s="25">
        <v>0</v>
      </c>
      <c r="F378" s="29"/>
      <c r="G378" s="25">
        <v>0</v>
      </c>
      <c r="H378" s="29"/>
      <c r="I378" s="25">
        <v>0</v>
      </c>
      <c r="J378" s="29"/>
      <c r="K378" s="25">
        <v>108229</v>
      </c>
      <c r="L378" s="29"/>
      <c r="M378" s="25">
        <v>0</v>
      </c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  <c r="ID378" s="5"/>
      <c r="IE378" s="5"/>
      <c r="IF378" s="5"/>
      <c r="IG378" s="5"/>
      <c r="IH378" s="5"/>
      <c r="II378" s="5"/>
      <c r="IJ378" s="5"/>
      <c r="IK378" s="5"/>
      <c r="IL378" s="5"/>
      <c r="IM378" s="5"/>
      <c r="IN378" s="5"/>
      <c r="IO378" s="5"/>
      <c r="IP378" s="5"/>
      <c r="IQ378" s="5"/>
      <c r="IR378" s="5"/>
      <c r="IS378" s="5"/>
    </row>
    <row r="379" spans="1:253" s="7" customFormat="1" ht="13.5" customHeight="1" x14ac:dyDescent="0.15">
      <c r="A379" s="20"/>
      <c r="B379" s="21"/>
      <c r="C379" s="29"/>
      <c r="D379" s="20"/>
      <c r="E379" s="20"/>
      <c r="F379" s="29"/>
      <c r="G379" s="20"/>
      <c r="H379" s="29"/>
      <c r="I379" s="20"/>
      <c r="J379" s="29"/>
      <c r="K379" s="20"/>
      <c r="L379" s="29"/>
      <c r="M379" s="20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  <c r="ID379" s="5"/>
      <c r="IE379" s="5"/>
      <c r="IF379" s="5"/>
      <c r="IG379" s="5"/>
      <c r="IH379" s="5"/>
      <c r="II379" s="5"/>
      <c r="IJ379" s="5"/>
      <c r="IK379" s="5"/>
      <c r="IL379" s="5"/>
      <c r="IM379" s="5"/>
      <c r="IN379" s="5"/>
      <c r="IO379" s="5"/>
      <c r="IP379" s="5"/>
      <c r="IQ379" s="5"/>
      <c r="IR379" s="5"/>
      <c r="IS379" s="5"/>
    </row>
    <row r="380" spans="1:253" s="7" customFormat="1" ht="13.5" customHeight="1" x14ac:dyDescent="0.15">
      <c r="A380" s="20" t="s">
        <v>196</v>
      </c>
      <c r="B380" s="21"/>
      <c r="C380" s="39">
        <f>SUM(E380:M380)</f>
        <v>2926432</v>
      </c>
      <c r="D380" s="20"/>
      <c r="E380" s="25">
        <v>2228156</v>
      </c>
      <c r="F380" s="29"/>
      <c r="G380" s="25">
        <v>910939</v>
      </c>
      <c r="H380" s="29"/>
      <c r="I380" s="25">
        <v>5461</v>
      </c>
      <c r="J380" s="29"/>
      <c r="K380" s="25">
        <v>-236150</v>
      </c>
      <c r="L380" s="29"/>
      <c r="M380" s="25">
        <v>18026</v>
      </c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  <c r="ID380" s="5"/>
      <c r="IE380" s="5"/>
      <c r="IF380" s="5"/>
      <c r="IG380" s="5"/>
      <c r="IH380" s="5"/>
      <c r="II380" s="5"/>
      <c r="IJ380" s="5"/>
      <c r="IK380" s="5"/>
      <c r="IL380" s="5"/>
      <c r="IM380" s="5"/>
      <c r="IN380" s="5"/>
      <c r="IO380" s="5"/>
      <c r="IP380" s="5"/>
      <c r="IQ380" s="5"/>
      <c r="IR380" s="5"/>
      <c r="IS380" s="5"/>
    </row>
    <row r="381" spans="1:253" s="7" customFormat="1" ht="13.5" customHeight="1" x14ac:dyDescent="0.15">
      <c r="A381" s="20"/>
      <c r="B381" s="21"/>
      <c r="C381" s="20"/>
      <c r="D381" s="20"/>
      <c r="E381" s="20"/>
      <c r="F381" s="29"/>
      <c r="G381" s="20"/>
      <c r="H381" s="29"/>
      <c r="I381" s="20"/>
      <c r="J381" s="29"/>
      <c r="K381" s="20"/>
      <c r="L381" s="29"/>
      <c r="M381" s="20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  <c r="IF381" s="5"/>
      <c r="IG381" s="5"/>
      <c r="IH381" s="5"/>
      <c r="II381" s="5"/>
      <c r="IJ381" s="5"/>
      <c r="IK381" s="5"/>
      <c r="IL381" s="5"/>
      <c r="IM381" s="5"/>
      <c r="IN381" s="5"/>
      <c r="IO381" s="5"/>
      <c r="IP381" s="5"/>
      <c r="IQ381" s="5"/>
      <c r="IR381" s="5"/>
      <c r="IS381" s="5"/>
    </row>
    <row r="382" spans="1:253" s="7" customFormat="1" ht="13.5" customHeight="1" x14ac:dyDescent="0.15">
      <c r="A382" s="20" t="s">
        <v>359</v>
      </c>
      <c r="B382" s="21"/>
      <c r="C382" s="30">
        <f>SUM(E382:M382)</f>
        <v>24</v>
      </c>
      <c r="D382" s="20"/>
      <c r="E382" s="30">
        <v>0</v>
      </c>
      <c r="F382" s="29"/>
      <c r="G382" s="30">
        <v>0</v>
      </c>
      <c r="H382" s="29"/>
      <c r="I382" s="30">
        <v>0</v>
      </c>
      <c r="J382" s="29"/>
      <c r="K382" s="30">
        <v>24</v>
      </c>
      <c r="L382" s="29"/>
      <c r="M382" s="30">
        <v>0</v>
      </c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  <c r="IF382" s="5"/>
      <c r="IG382" s="5"/>
      <c r="IH382" s="5"/>
      <c r="II382" s="5"/>
      <c r="IJ382" s="5"/>
      <c r="IK382" s="5"/>
      <c r="IL382" s="5"/>
      <c r="IM382" s="5"/>
      <c r="IN382" s="5"/>
      <c r="IO382" s="5"/>
      <c r="IP382" s="5"/>
      <c r="IQ382" s="5"/>
      <c r="IR382" s="5"/>
      <c r="IS382" s="5"/>
    </row>
    <row r="383" spans="1:253" s="7" customFormat="1" ht="13.5" customHeight="1" x14ac:dyDescent="0.15">
      <c r="A383" s="20"/>
      <c r="B383" s="21"/>
      <c r="C383" s="20"/>
      <c r="D383" s="20"/>
      <c r="E383" s="20"/>
      <c r="F383" s="29"/>
      <c r="G383" s="20"/>
      <c r="H383" s="29"/>
      <c r="I383" s="20"/>
      <c r="J383" s="29"/>
      <c r="K383" s="20"/>
      <c r="L383" s="29"/>
      <c r="M383" s="20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  <c r="IF383" s="5"/>
      <c r="IG383" s="5"/>
      <c r="IH383" s="5"/>
      <c r="II383" s="5"/>
      <c r="IJ383" s="5"/>
      <c r="IK383" s="5"/>
      <c r="IL383" s="5"/>
      <c r="IM383" s="5"/>
      <c r="IN383" s="5"/>
      <c r="IO383" s="5"/>
      <c r="IP383" s="5"/>
      <c r="IQ383" s="5"/>
      <c r="IR383" s="5"/>
      <c r="IS383" s="5"/>
    </row>
    <row r="384" spans="1:253" s="7" customFormat="1" ht="13.5" customHeight="1" x14ac:dyDescent="0.15">
      <c r="A384" s="20" t="s">
        <v>266</v>
      </c>
      <c r="B384" s="21"/>
      <c r="C384" s="30">
        <f>SUM(E384:M384)</f>
        <v>72432</v>
      </c>
      <c r="D384" s="20"/>
      <c r="E384" s="30">
        <v>40141</v>
      </c>
      <c r="F384" s="29"/>
      <c r="G384" s="30">
        <v>17863</v>
      </c>
      <c r="H384" s="29"/>
      <c r="I384" s="30">
        <v>0</v>
      </c>
      <c r="J384" s="29"/>
      <c r="K384" s="30">
        <v>14428</v>
      </c>
      <c r="L384" s="29"/>
      <c r="M384" s="30">
        <v>0</v>
      </c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  <c r="ID384" s="5"/>
      <c r="IE384" s="5"/>
      <c r="IF384" s="5"/>
      <c r="IG384" s="5"/>
      <c r="IH384" s="5"/>
      <c r="II384" s="5"/>
      <c r="IJ384" s="5"/>
      <c r="IK384" s="5"/>
      <c r="IL384" s="5"/>
      <c r="IM384" s="5"/>
      <c r="IN384" s="5"/>
      <c r="IO384" s="5"/>
      <c r="IP384" s="5"/>
      <c r="IQ384" s="5"/>
      <c r="IR384" s="5"/>
      <c r="IS384" s="5"/>
    </row>
    <row r="385" spans="1:253" s="7" customFormat="1" ht="13.5" customHeight="1" x14ac:dyDescent="0.15">
      <c r="A385" s="20"/>
      <c r="B385" s="21"/>
      <c r="C385" s="29"/>
      <c r="D385" s="20"/>
      <c r="E385" s="29"/>
      <c r="F385" s="29"/>
      <c r="G385" s="29"/>
      <c r="H385" s="29"/>
      <c r="I385" s="29"/>
      <c r="J385" s="29"/>
      <c r="K385" s="29"/>
      <c r="L385" s="29"/>
      <c r="M385" s="29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  <c r="IF385" s="5"/>
      <c r="IG385" s="5"/>
      <c r="IH385" s="5"/>
      <c r="II385" s="5"/>
      <c r="IJ385" s="5"/>
      <c r="IK385" s="5"/>
      <c r="IL385" s="5"/>
      <c r="IM385" s="5"/>
      <c r="IN385" s="5"/>
      <c r="IO385" s="5"/>
      <c r="IP385" s="5"/>
      <c r="IQ385" s="5"/>
      <c r="IR385" s="5"/>
      <c r="IS385" s="5"/>
    </row>
    <row r="386" spans="1:253" s="7" customFormat="1" ht="13.5" customHeight="1" x14ac:dyDescent="0.15">
      <c r="A386" s="20" t="s">
        <v>170</v>
      </c>
      <c r="B386" s="21" t="s">
        <v>9</v>
      </c>
      <c r="C386" s="20" t="s">
        <v>9</v>
      </c>
      <c r="D386" s="20"/>
      <c r="E386" s="20"/>
      <c r="F386" s="29"/>
      <c r="G386" s="20"/>
      <c r="H386" s="29"/>
      <c r="I386" s="20"/>
      <c r="J386" s="29"/>
      <c r="K386" s="20"/>
      <c r="L386" s="29"/>
      <c r="M386" s="20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  <c r="ID386" s="5"/>
      <c r="IE386" s="5"/>
      <c r="IF386" s="5"/>
      <c r="IG386" s="5"/>
      <c r="IH386" s="5"/>
      <c r="II386" s="5"/>
      <c r="IJ386" s="5"/>
      <c r="IK386" s="5"/>
      <c r="IL386" s="5"/>
      <c r="IM386" s="5"/>
      <c r="IN386" s="5"/>
      <c r="IO386" s="5"/>
      <c r="IP386" s="5"/>
      <c r="IQ386" s="5"/>
      <c r="IR386" s="5"/>
      <c r="IS386" s="5"/>
    </row>
    <row r="387" spans="1:253" s="7" customFormat="1" ht="13.5" customHeight="1" x14ac:dyDescent="0.15">
      <c r="A387" s="20" t="s">
        <v>73</v>
      </c>
      <c r="B387" s="21" t="s">
        <v>9</v>
      </c>
      <c r="C387" s="20">
        <f t="shared" ref="C387:C403" si="16">SUM(E387:M387)</f>
        <v>1313876</v>
      </c>
      <c r="D387" s="20"/>
      <c r="E387" s="20">
        <v>842763</v>
      </c>
      <c r="F387" s="29"/>
      <c r="G387" s="20">
        <v>323939</v>
      </c>
      <c r="H387" s="29"/>
      <c r="I387" s="20">
        <v>41275</v>
      </c>
      <c r="J387" s="29"/>
      <c r="K387" s="20">
        <v>97809</v>
      </c>
      <c r="L387" s="29"/>
      <c r="M387" s="20">
        <v>8090</v>
      </c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  <c r="ID387" s="5"/>
      <c r="IE387" s="5"/>
      <c r="IF387" s="5"/>
      <c r="IG387" s="5"/>
      <c r="IH387" s="5"/>
      <c r="II387" s="5"/>
      <c r="IJ387" s="5"/>
      <c r="IK387" s="5"/>
      <c r="IL387" s="5"/>
      <c r="IM387" s="5"/>
      <c r="IN387" s="5"/>
      <c r="IO387" s="5"/>
      <c r="IP387" s="5"/>
      <c r="IQ387" s="5"/>
      <c r="IR387" s="5"/>
      <c r="IS387" s="5"/>
    </row>
    <row r="388" spans="1:253" s="7" customFormat="1" ht="13.5" customHeight="1" x14ac:dyDescent="0.15">
      <c r="A388" s="20" t="s">
        <v>144</v>
      </c>
      <c r="B388" s="21" t="s">
        <v>9</v>
      </c>
      <c r="C388" s="20">
        <f t="shared" si="16"/>
        <v>1595545</v>
      </c>
      <c r="D388" s="20"/>
      <c r="E388" s="20">
        <v>1061170</v>
      </c>
      <c r="F388" s="29"/>
      <c r="G388" s="20">
        <v>410660</v>
      </c>
      <c r="H388" s="29"/>
      <c r="I388" s="20">
        <v>16179</v>
      </c>
      <c r="J388" s="29"/>
      <c r="K388" s="20">
        <v>93542</v>
      </c>
      <c r="L388" s="29"/>
      <c r="M388" s="20">
        <v>13994</v>
      </c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  <c r="IF388" s="5"/>
      <c r="IG388" s="5"/>
      <c r="IH388" s="5"/>
      <c r="II388" s="5"/>
      <c r="IJ388" s="5"/>
      <c r="IK388" s="5"/>
      <c r="IL388" s="5"/>
      <c r="IM388" s="5"/>
      <c r="IN388" s="5"/>
      <c r="IO388" s="5"/>
      <c r="IP388" s="5"/>
      <c r="IQ388" s="5"/>
      <c r="IR388" s="5"/>
      <c r="IS388" s="5"/>
    </row>
    <row r="389" spans="1:253" s="7" customFormat="1" ht="13.5" customHeight="1" x14ac:dyDescent="0.15">
      <c r="A389" s="20" t="s">
        <v>240</v>
      </c>
      <c r="B389" s="21" t="s">
        <v>9</v>
      </c>
      <c r="C389" s="20">
        <f t="shared" si="16"/>
        <v>2481177</v>
      </c>
      <c r="D389" s="20"/>
      <c r="E389" s="20">
        <v>1671161</v>
      </c>
      <c r="F389" s="29"/>
      <c r="G389" s="20">
        <v>610965</v>
      </c>
      <c r="H389" s="29"/>
      <c r="I389" s="20">
        <v>0</v>
      </c>
      <c r="J389" s="29"/>
      <c r="K389" s="20">
        <v>199051</v>
      </c>
      <c r="L389" s="29"/>
      <c r="M389" s="20">
        <v>0</v>
      </c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  <c r="IF389" s="5"/>
      <c r="IG389" s="5"/>
      <c r="IH389" s="5"/>
      <c r="II389" s="5"/>
      <c r="IJ389" s="5"/>
      <c r="IK389" s="5"/>
      <c r="IL389" s="5"/>
      <c r="IM389" s="5"/>
      <c r="IN389" s="5"/>
      <c r="IO389" s="5"/>
      <c r="IP389" s="5"/>
      <c r="IQ389" s="5"/>
      <c r="IR389" s="5"/>
      <c r="IS389" s="5"/>
    </row>
    <row r="390" spans="1:253" s="7" customFormat="1" ht="13.5" customHeight="1" x14ac:dyDescent="0.15">
      <c r="A390" s="20" t="s">
        <v>51</v>
      </c>
      <c r="B390" s="21" t="s">
        <v>9</v>
      </c>
      <c r="C390" s="20">
        <f t="shared" si="16"/>
        <v>2015268</v>
      </c>
      <c r="D390" s="20"/>
      <c r="E390" s="20">
        <v>1050318</v>
      </c>
      <c r="F390" s="29"/>
      <c r="G390" s="20">
        <v>483383</v>
      </c>
      <c r="H390" s="29"/>
      <c r="I390" s="20">
        <v>2</v>
      </c>
      <c r="J390" s="29"/>
      <c r="K390" s="20">
        <v>479500</v>
      </c>
      <c r="L390" s="29"/>
      <c r="M390" s="20">
        <v>2065</v>
      </c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  <c r="IF390" s="5"/>
      <c r="IG390" s="5"/>
      <c r="IH390" s="5"/>
      <c r="II390" s="5"/>
      <c r="IJ390" s="5"/>
      <c r="IK390" s="5"/>
      <c r="IL390" s="5"/>
      <c r="IM390" s="5"/>
      <c r="IN390" s="5"/>
      <c r="IO390" s="5"/>
      <c r="IP390" s="5"/>
      <c r="IQ390" s="5"/>
      <c r="IR390" s="5"/>
      <c r="IS390" s="5"/>
    </row>
    <row r="391" spans="1:253" s="7" customFormat="1" ht="13.5" customHeight="1" x14ac:dyDescent="0.15">
      <c r="A391" s="20" t="s">
        <v>75</v>
      </c>
      <c r="B391" s="21" t="s">
        <v>9</v>
      </c>
      <c r="C391" s="20">
        <f t="shared" si="16"/>
        <v>3599937</v>
      </c>
      <c r="D391" s="20"/>
      <c r="E391" s="20">
        <v>2309280</v>
      </c>
      <c r="F391" s="29"/>
      <c r="G391" s="20">
        <v>863439</v>
      </c>
      <c r="H391" s="29"/>
      <c r="I391" s="20">
        <v>11715</v>
      </c>
      <c r="J391" s="29"/>
      <c r="K391" s="20">
        <v>407516</v>
      </c>
      <c r="L391" s="29"/>
      <c r="M391" s="20">
        <v>7987</v>
      </c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  <c r="HT391" s="5"/>
      <c r="HU391" s="5"/>
      <c r="HV391" s="5"/>
      <c r="HW391" s="5"/>
      <c r="HX391" s="5"/>
      <c r="HY391" s="5"/>
      <c r="HZ391" s="5"/>
      <c r="IA391" s="5"/>
      <c r="IB391" s="5"/>
      <c r="IC391" s="5"/>
      <c r="ID391" s="5"/>
      <c r="IE391" s="5"/>
      <c r="IF391" s="5"/>
      <c r="IG391" s="5"/>
      <c r="IH391" s="5"/>
      <c r="II391" s="5"/>
      <c r="IJ391" s="5"/>
      <c r="IK391" s="5"/>
      <c r="IL391" s="5"/>
      <c r="IM391" s="5"/>
      <c r="IN391" s="5"/>
      <c r="IO391" s="5"/>
      <c r="IP391" s="5"/>
      <c r="IQ391" s="5"/>
      <c r="IR391" s="5"/>
      <c r="IS391" s="5"/>
    </row>
    <row r="392" spans="1:253" s="7" customFormat="1" ht="13.5" customHeight="1" x14ac:dyDescent="0.15">
      <c r="A392" s="20" t="s">
        <v>202</v>
      </c>
      <c r="B392" s="21" t="s">
        <v>9</v>
      </c>
      <c r="C392" s="20">
        <f t="shared" si="16"/>
        <v>1793647</v>
      </c>
      <c r="D392" s="20"/>
      <c r="E392" s="20">
        <v>1075280</v>
      </c>
      <c r="F392" s="29"/>
      <c r="G392" s="20">
        <v>447826</v>
      </c>
      <c r="H392" s="29"/>
      <c r="I392" s="20">
        <v>40091</v>
      </c>
      <c r="J392" s="29"/>
      <c r="K392" s="20">
        <v>213268</v>
      </c>
      <c r="L392" s="29"/>
      <c r="M392" s="20">
        <v>17182</v>
      </c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  <c r="IF392" s="5"/>
      <c r="IG392" s="5"/>
      <c r="IH392" s="5"/>
      <c r="II392" s="5"/>
      <c r="IJ392" s="5"/>
      <c r="IK392" s="5"/>
      <c r="IL392" s="5"/>
      <c r="IM392" s="5"/>
      <c r="IN392" s="5"/>
      <c r="IO392" s="5"/>
      <c r="IP392" s="5"/>
      <c r="IQ392" s="5"/>
      <c r="IR392" s="5"/>
      <c r="IS392" s="5"/>
    </row>
    <row r="393" spans="1:253" s="7" customFormat="1" ht="13.5" customHeight="1" x14ac:dyDescent="0.15">
      <c r="A393" s="20" t="s">
        <v>76</v>
      </c>
      <c r="B393" s="21" t="s">
        <v>9</v>
      </c>
      <c r="C393" s="20">
        <f t="shared" si="16"/>
        <v>1035139</v>
      </c>
      <c r="D393" s="20"/>
      <c r="E393" s="20">
        <v>619686</v>
      </c>
      <c r="F393" s="29"/>
      <c r="G393" s="20">
        <v>232725</v>
      </c>
      <c r="H393" s="29"/>
      <c r="I393" s="20">
        <v>22266</v>
      </c>
      <c r="J393" s="29"/>
      <c r="K393" s="20">
        <v>142778</v>
      </c>
      <c r="L393" s="29"/>
      <c r="M393" s="20">
        <v>17684</v>
      </c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  <c r="IF393" s="5"/>
      <c r="IG393" s="5"/>
      <c r="IH393" s="5"/>
      <c r="II393" s="5"/>
      <c r="IJ393" s="5"/>
      <c r="IK393" s="5"/>
      <c r="IL393" s="5"/>
      <c r="IM393" s="5"/>
      <c r="IN393" s="5"/>
      <c r="IO393" s="5"/>
      <c r="IP393" s="5"/>
      <c r="IQ393" s="5"/>
      <c r="IR393" s="5"/>
      <c r="IS393" s="5"/>
    </row>
    <row r="394" spans="1:253" s="7" customFormat="1" ht="13.5" customHeight="1" x14ac:dyDescent="0.15">
      <c r="A394" s="20" t="s">
        <v>237</v>
      </c>
      <c r="B394" s="21"/>
      <c r="C394" s="20">
        <f t="shared" si="16"/>
        <v>2928160</v>
      </c>
      <c r="D394" s="20"/>
      <c r="E394" s="20">
        <v>2013300</v>
      </c>
      <c r="F394" s="29"/>
      <c r="G394" s="20">
        <v>745467</v>
      </c>
      <c r="H394" s="29"/>
      <c r="I394" s="20">
        <v>3710</v>
      </c>
      <c r="J394" s="29"/>
      <c r="K394" s="20">
        <v>158487</v>
      </c>
      <c r="L394" s="29"/>
      <c r="M394" s="20">
        <v>7196</v>
      </c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  <c r="HT394" s="5"/>
      <c r="HU394" s="5"/>
      <c r="HV394" s="5"/>
      <c r="HW394" s="5"/>
      <c r="HX394" s="5"/>
      <c r="HY394" s="5"/>
      <c r="HZ394" s="5"/>
      <c r="IA394" s="5"/>
      <c r="IB394" s="5"/>
      <c r="IC394" s="5"/>
      <c r="ID394" s="5"/>
      <c r="IE394" s="5"/>
      <c r="IF394" s="5"/>
      <c r="IG394" s="5"/>
      <c r="IH394" s="5"/>
      <c r="II394" s="5"/>
      <c r="IJ394" s="5"/>
      <c r="IK394" s="5"/>
      <c r="IL394" s="5"/>
      <c r="IM394" s="5"/>
      <c r="IN394" s="5"/>
      <c r="IO394" s="5"/>
      <c r="IP394" s="5"/>
      <c r="IQ394" s="5"/>
      <c r="IR394" s="5"/>
      <c r="IS394" s="5"/>
    </row>
    <row r="395" spans="1:253" s="7" customFormat="1" ht="13.5" customHeight="1" x14ac:dyDescent="0.15">
      <c r="A395" s="20" t="s">
        <v>262</v>
      </c>
      <c r="B395" s="21"/>
      <c r="C395" s="20">
        <f t="shared" si="16"/>
        <v>16388598</v>
      </c>
      <c r="D395" s="20"/>
      <c r="E395" s="20">
        <v>10197267</v>
      </c>
      <c r="F395" s="29"/>
      <c r="G395" s="20">
        <v>4536308</v>
      </c>
      <c r="H395" s="29"/>
      <c r="I395" s="20">
        <v>120968</v>
      </c>
      <c r="J395" s="29"/>
      <c r="K395" s="20">
        <v>1462746</v>
      </c>
      <c r="L395" s="29"/>
      <c r="M395" s="20">
        <v>71309</v>
      </c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  <c r="IF395" s="5"/>
      <c r="IG395" s="5"/>
      <c r="IH395" s="5"/>
      <c r="II395" s="5"/>
      <c r="IJ395" s="5"/>
      <c r="IK395" s="5"/>
      <c r="IL395" s="5"/>
      <c r="IM395" s="5"/>
      <c r="IN395" s="5"/>
      <c r="IO395" s="5"/>
      <c r="IP395" s="5"/>
      <c r="IQ395" s="5"/>
      <c r="IR395" s="5"/>
      <c r="IS395" s="5"/>
    </row>
    <row r="396" spans="1:253" s="7" customFormat="1" ht="13.5" customHeight="1" x14ac:dyDescent="0.15">
      <c r="A396" s="20" t="s">
        <v>307</v>
      </c>
      <c r="B396" s="21"/>
      <c r="C396" s="20">
        <f>SUM(E396:M396)</f>
        <v>2052459</v>
      </c>
      <c r="D396" s="20"/>
      <c r="E396" s="20">
        <v>1014560</v>
      </c>
      <c r="F396" s="29"/>
      <c r="G396" s="20">
        <v>397307</v>
      </c>
      <c r="H396" s="29"/>
      <c r="I396" s="20">
        <v>18150</v>
      </c>
      <c r="J396" s="29"/>
      <c r="K396" s="20">
        <v>603350</v>
      </c>
      <c r="L396" s="29"/>
      <c r="M396" s="20">
        <v>19092</v>
      </c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  <c r="HT396" s="5"/>
      <c r="HU396" s="5"/>
      <c r="HV396" s="5"/>
      <c r="HW396" s="5"/>
      <c r="HX396" s="5"/>
      <c r="HY396" s="5"/>
      <c r="HZ396" s="5"/>
      <c r="IA396" s="5"/>
      <c r="IB396" s="5"/>
      <c r="IC396" s="5"/>
      <c r="ID396" s="5"/>
      <c r="IE396" s="5"/>
      <c r="IF396" s="5"/>
      <c r="IG396" s="5"/>
      <c r="IH396" s="5"/>
      <c r="II396" s="5"/>
      <c r="IJ396" s="5"/>
      <c r="IK396" s="5"/>
      <c r="IL396" s="5"/>
      <c r="IM396" s="5"/>
      <c r="IN396" s="5"/>
      <c r="IO396" s="5"/>
      <c r="IP396" s="5"/>
      <c r="IQ396" s="5"/>
      <c r="IR396" s="5"/>
      <c r="IS396" s="5"/>
    </row>
    <row r="397" spans="1:253" s="7" customFormat="1" ht="13.5" customHeight="1" x14ac:dyDescent="0.15">
      <c r="A397" s="20" t="s">
        <v>77</v>
      </c>
      <c r="B397" s="21" t="s">
        <v>9</v>
      </c>
      <c r="C397" s="20">
        <f t="shared" si="16"/>
        <v>665384</v>
      </c>
      <c r="D397" s="20"/>
      <c r="E397" s="20">
        <v>427987</v>
      </c>
      <c r="F397" s="29"/>
      <c r="G397" s="20">
        <v>154802</v>
      </c>
      <c r="H397" s="29"/>
      <c r="I397" s="20">
        <v>8602</v>
      </c>
      <c r="J397" s="29"/>
      <c r="K397" s="20">
        <v>73993</v>
      </c>
      <c r="L397" s="29"/>
      <c r="M397" s="20">
        <v>0</v>
      </c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  <c r="IF397" s="5"/>
      <c r="IG397" s="5"/>
      <c r="IH397" s="5"/>
      <c r="II397" s="5"/>
      <c r="IJ397" s="5"/>
      <c r="IK397" s="5"/>
      <c r="IL397" s="5"/>
      <c r="IM397" s="5"/>
      <c r="IN397" s="5"/>
      <c r="IO397" s="5"/>
      <c r="IP397" s="5"/>
      <c r="IQ397" s="5"/>
      <c r="IR397" s="5"/>
      <c r="IS397" s="5"/>
    </row>
    <row r="398" spans="1:253" s="7" customFormat="1" ht="13.5" customHeight="1" x14ac:dyDescent="0.15">
      <c r="A398" s="20" t="s">
        <v>78</v>
      </c>
      <c r="B398" s="21" t="s">
        <v>9</v>
      </c>
      <c r="C398" s="20">
        <f t="shared" si="16"/>
        <v>901992</v>
      </c>
      <c r="D398" s="20"/>
      <c r="E398" s="20">
        <v>630503</v>
      </c>
      <c r="F398" s="29"/>
      <c r="G398" s="20">
        <v>255288</v>
      </c>
      <c r="H398" s="29"/>
      <c r="I398" s="20">
        <v>4009</v>
      </c>
      <c r="J398" s="29"/>
      <c r="K398" s="20">
        <v>12192</v>
      </c>
      <c r="L398" s="29"/>
      <c r="M398" s="20">
        <v>0</v>
      </c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  <c r="IF398" s="5"/>
      <c r="IG398" s="5"/>
      <c r="IH398" s="5"/>
      <c r="II398" s="5"/>
      <c r="IJ398" s="5"/>
      <c r="IK398" s="5"/>
      <c r="IL398" s="5"/>
      <c r="IM398" s="5"/>
      <c r="IN398" s="5"/>
      <c r="IO398" s="5"/>
      <c r="IP398" s="5"/>
      <c r="IQ398" s="5"/>
      <c r="IR398" s="5"/>
      <c r="IS398" s="5"/>
    </row>
    <row r="399" spans="1:253" s="7" customFormat="1" ht="13.5" customHeight="1" x14ac:dyDescent="0.15">
      <c r="A399" s="20" t="s">
        <v>197</v>
      </c>
      <c r="B399" s="21" t="s">
        <v>9</v>
      </c>
      <c r="C399" s="20">
        <f t="shared" si="16"/>
        <v>319101</v>
      </c>
      <c r="D399" s="20"/>
      <c r="E399" s="20">
        <v>224016</v>
      </c>
      <c r="F399" s="29"/>
      <c r="G399" s="20">
        <v>89782</v>
      </c>
      <c r="H399" s="29"/>
      <c r="I399" s="20">
        <v>0</v>
      </c>
      <c r="J399" s="29"/>
      <c r="K399" s="20">
        <v>5303</v>
      </c>
      <c r="L399" s="29"/>
      <c r="M399" s="20">
        <v>0</v>
      </c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  <c r="GC399" s="5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  <c r="HB399" s="5"/>
      <c r="HC399" s="5"/>
      <c r="HD399" s="5"/>
      <c r="HE399" s="5"/>
      <c r="HF399" s="5"/>
      <c r="HG399" s="5"/>
      <c r="HH399" s="5"/>
      <c r="HI399" s="5"/>
      <c r="HJ399" s="5"/>
      <c r="HK399" s="5"/>
      <c r="HL399" s="5"/>
      <c r="HM399" s="5"/>
      <c r="HN399" s="5"/>
      <c r="HO399" s="5"/>
      <c r="HP399" s="5"/>
      <c r="HQ399" s="5"/>
      <c r="HR399" s="5"/>
      <c r="HS399" s="5"/>
      <c r="HT399" s="5"/>
      <c r="HU399" s="5"/>
      <c r="HV399" s="5"/>
      <c r="HW399" s="5"/>
      <c r="HX399" s="5"/>
      <c r="HY399" s="5"/>
      <c r="HZ399" s="5"/>
      <c r="IA399" s="5"/>
      <c r="IB399" s="5"/>
      <c r="IC399" s="5"/>
      <c r="ID399" s="5"/>
      <c r="IE399" s="5"/>
      <c r="IF399" s="5"/>
      <c r="IG399" s="5"/>
      <c r="IH399" s="5"/>
      <c r="II399" s="5"/>
      <c r="IJ399" s="5"/>
      <c r="IK399" s="5"/>
      <c r="IL399" s="5"/>
      <c r="IM399" s="5"/>
      <c r="IN399" s="5"/>
      <c r="IO399" s="5"/>
      <c r="IP399" s="5"/>
      <c r="IQ399" s="5"/>
      <c r="IR399" s="5"/>
      <c r="IS399" s="5"/>
    </row>
    <row r="400" spans="1:253" s="7" customFormat="1" ht="13.5" customHeight="1" x14ac:dyDescent="0.15">
      <c r="A400" s="20" t="s">
        <v>238</v>
      </c>
      <c r="B400" s="21"/>
      <c r="C400" s="20">
        <f t="shared" si="16"/>
        <v>3500737</v>
      </c>
      <c r="D400" s="20"/>
      <c r="E400" s="20">
        <v>2299223</v>
      </c>
      <c r="F400" s="29"/>
      <c r="G400" s="20">
        <v>845957</v>
      </c>
      <c r="H400" s="29"/>
      <c r="I400" s="20">
        <v>57851</v>
      </c>
      <c r="J400" s="29"/>
      <c r="K400" s="20">
        <v>245244</v>
      </c>
      <c r="L400" s="29"/>
      <c r="M400" s="20">
        <v>52462</v>
      </c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  <c r="IF400" s="5"/>
      <c r="IG400" s="5"/>
      <c r="IH400" s="5"/>
      <c r="II400" s="5"/>
      <c r="IJ400" s="5"/>
      <c r="IK400" s="5"/>
      <c r="IL400" s="5"/>
      <c r="IM400" s="5"/>
      <c r="IN400" s="5"/>
      <c r="IO400" s="5"/>
      <c r="IP400" s="5"/>
      <c r="IQ400" s="5"/>
      <c r="IR400" s="5"/>
      <c r="IS400" s="5"/>
    </row>
    <row r="401" spans="1:253" s="7" customFormat="1" ht="13.5" customHeight="1" x14ac:dyDescent="0.15">
      <c r="A401" s="20" t="s">
        <v>248</v>
      </c>
      <c r="B401" s="21"/>
      <c r="C401" s="20">
        <f t="shared" si="16"/>
        <v>36986</v>
      </c>
      <c r="D401" s="20"/>
      <c r="E401" s="20">
        <v>0</v>
      </c>
      <c r="F401" s="29"/>
      <c r="G401" s="20">
        <v>36986</v>
      </c>
      <c r="H401" s="29"/>
      <c r="I401" s="20">
        <v>0</v>
      </c>
      <c r="J401" s="29"/>
      <c r="K401" s="20">
        <v>0</v>
      </c>
      <c r="L401" s="29"/>
      <c r="M401" s="20">
        <v>0</v>
      </c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  <c r="IF401" s="5"/>
      <c r="IG401" s="5"/>
      <c r="IH401" s="5"/>
      <c r="II401" s="5"/>
      <c r="IJ401" s="5"/>
      <c r="IK401" s="5"/>
      <c r="IL401" s="5"/>
      <c r="IM401" s="5"/>
      <c r="IN401" s="5"/>
      <c r="IO401" s="5"/>
      <c r="IP401" s="5"/>
      <c r="IQ401" s="5"/>
      <c r="IR401" s="5"/>
      <c r="IS401" s="5"/>
    </row>
    <row r="402" spans="1:253" s="7" customFormat="1" ht="13.5" customHeight="1" x14ac:dyDescent="0.15">
      <c r="A402" s="20" t="s">
        <v>80</v>
      </c>
      <c r="B402" s="21" t="s">
        <v>9</v>
      </c>
      <c r="C402" s="20">
        <f t="shared" si="16"/>
        <v>1711668</v>
      </c>
      <c r="D402" s="20"/>
      <c r="E402" s="20">
        <v>1091793</v>
      </c>
      <c r="F402" s="29"/>
      <c r="G402" s="20">
        <v>441458</v>
      </c>
      <c r="H402" s="29"/>
      <c r="I402" s="20">
        <v>6271</v>
      </c>
      <c r="J402" s="29"/>
      <c r="K402" s="20">
        <v>153385</v>
      </c>
      <c r="L402" s="29"/>
      <c r="M402" s="20">
        <v>18761</v>
      </c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  <c r="IF402" s="5"/>
      <c r="IG402" s="5"/>
      <c r="IH402" s="5"/>
      <c r="II402" s="5"/>
      <c r="IJ402" s="5"/>
      <c r="IK402" s="5"/>
      <c r="IL402" s="5"/>
      <c r="IM402" s="5"/>
      <c r="IN402" s="5"/>
      <c r="IO402" s="5"/>
      <c r="IP402" s="5"/>
      <c r="IQ402" s="5"/>
      <c r="IR402" s="5"/>
      <c r="IS402" s="5"/>
    </row>
    <row r="403" spans="1:253" s="7" customFormat="1" ht="13.5" customHeight="1" x14ac:dyDescent="0.15">
      <c r="A403" s="20" t="s">
        <v>81</v>
      </c>
      <c r="B403" s="21" t="s">
        <v>9</v>
      </c>
      <c r="C403" s="25">
        <f t="shared" si="16"/>
        <v>3846338</v>
      </c>
      <c r="D403" s="20"/>
      <c r="E403" s="25">
        <v>2188616</v>
      </c>
      <c r="F403" s="29"/>
      <c r="G403" s="25">
        <v>934394</v>
      </c>
      <c r="H403" s="29"/>
      <c r="I403" s="25">
        <v>73908</v>
      </c>
      <c r="J403" s="29"/>
      <c r="K403" s="25">
        <v>481514</v>
      </c>
      <c r="L403" s="29"/>
      <c r="M403" s="25">
        <v>167906</v>
      </c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  <c r="IF403" s="5"/>
      <c r="IG403" s="5"/>
      <c r="IH403" s="5"/>
      <c r="II403" s="5"/>
      <c r="IJ403" s="5"/>
      <c r="IK403" s="5"/>
      <c r="IL403" s="5"/>
      <c r="IM403" s="5"/>
      <c r="IN403" s="5"/>
      <c r="IO403" s="5"/>
      <c r="IP403" s="5"/>
      <c r="IQ403" s="5"/>
      <c r="IR403" s="5"/>
      <c r="IS403" s="5"/>
    </row>
    <row r="404" spans="1:253" s="7" customFormat="1" ht="13.5" customHeight="1" x14ac:dyDescent="0.15">
      <c r="A404" s="20" t="s">
        <v>199</v>
      </c>
      <c r="B404" s="21" t="s">
        <v>9</v>
      </c>
      <c r="C404" s="20" t="s">
        <v>9</v>
      </c>
      <c r="D404" s="20"/>
      <c r="E404" s="20" t="s">
        <v>9</v>
      </c>
      <c r="F404" s="29" t="s">
        <v>9</v>
      </c>
      <c r="G404" s="20" t="s">
        <v>9</v>
      </c>
      <c r="H404" s="29" t="s">
        <v>9</v>
      </c>
      <c r="I404" s="20" t="s">
        <v>9</v>
      </c>
      <c r="J404" s="29" t="s">
        <v>9</v>
      </c>
      <c r="K404" s="20" t="s">
        <v>9</v>
      </c>
      <c r="L404" s="29" t="s">
        <v>9</v>
      </c>
      <c r="M404" s="20" t="s">
        <v>9</v>
      </c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  <c r="IF404" s="5"/>
      <c r="IG404" s="5"/>
      <c r="IH404" s="5"/>
      <c r="II404" s="5"/>
      <c r="IJ404" s="5"/>
      <c r="IK404" s="5"/>
      <c r="IL404" s="5"/>
      <c r="IM404" s="5"/>
      <c r="IN404" s="5"/>
      <c r="IO404" s="5"/>
      <c r="IP404" s="5"/>
      <c r="IQ404" s="5"/>
      <c r="IR404" s="5"/>
      <c r="IS404" s="5"/>
    </row>
    <row r="405" spans="1:253" s="7" customFormat="1" ht="13.5" customHeight="1" x14ac:dyDescent="0.15">
      <c r="A405" s="20" t="s">
        <v>128</v>
      </c>
      <c r="B405" s="21" t="s">
        <v>9</v>
      </c>
      <c r="C405" s="25">
        <f>SUM(E405:M405)</f>
        <v>46186012</v>
      </c>
      <c r="D405" s="20"/>
      <c r="E405" s="25">
        <f>SUM(E387:E403)</f>
        <v>28716923</v>
      </c>
      <c r="F405" s="29"/>
      <c r="G405" s="25">
        <f>SUM(G387:G403)</f>
        <v>11810686</v>
      </c>
      <c r="H405" s="29"/>
      <c r="I405" s="25">
        <f>SUM(I387:I403)</f>
        <v>424997</v>
      </c>
      <c r="J405" s="29"/>
      <c r="K405" s="25">
        <f>SUM(K387:K403)</f>
        <v>4829678</v>
      </c>
      <c r="L405" s="29"/>
      <c r="M405" s="25">
        <f>SUM(M387:M403)</f>
        <v>403728</v>
      </c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  <c r="IF405" s="5"/>
      <c r="IG405" s="5"/>
      <c r="IH405" s="5"/>
      <c r="II405" s="5"/>
      <c r="IJ405" s="5"/>
      <c r="IK405" s="5"/>
      <c r="IL405" s="5"/>
      <c r="IM405" s="5"/>
      <c r="IN405" s="5"/>
      <c r="IO405" s="5"/>
      <c r="IP405" s="5"/>
      <c r="IQ405" s="5"/>
      <c r="IR405" s="5"/>
      <c r="IS405" s="5"/>
    </row>
    <row r="406" spans="1:253" s="7" customFormat="1" ht="13.5" customHeight="1" x14ac:dyDescent="0.15">
      <c r="A406" s="20"/>
      <c r="B406" s="21" t="s">
        <v>9</v>
      </c>
      <c r="C406" s="20"/>
      <c r="D406" s="20"/>
      <c r="E406" s="20"/>
      <c r="F406" s="29"/>
      <c r="G406" s="20"/>
      <c r="H406" s="29"/>
      <c r="I406" s="20"/>
      <c r="J406" s="29"/>
      <c r="K406" s="20"/>
      <c r="L406" s="29"/>
      <c r="M406" s="20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  <c r="IF406" s="5"/>
      <c r="IG406" s="5"/>
      <c r="IH406" s="5"/>
      <c r="II406" s="5"/>
      <c r="IJ406" s="5"/>
      <c r="IK406" s="5"/>
      <c r="IL406" s="5"/>
      <c r="IM406" s="5"/>
      <c r="IN406" s="5"/>
      <c r="IO406" s="5"/>
      <c r="IP406" s="5"/>
      <c r="IQ406" s="5"/>
      <c r="IR406" s="5"/>
      <c r="IS406" s="5"/>
    </row>
    <row r="407" spans="1:253" s="7" customFormat="1" ht="13.5" customHeight="1" x14ac:dyDescent="0.15">
      <c r="A407" s="20" t="s">
        <v>129</v>
      </c>
      <c r="B407" s="21" t="s">
        <v>9</v>
      </c>
      <c r="C407" s="25">
        <f>SUM(E407:M407)</f>
        <v>74293558</v>
      </c>
      <c r="D407" s="25"/>
      <c r="E407" s="25">
        <f>SUM(E405+E380+E378+E372+E368+E356+E352+E350+E345+E370+E358+E354+E376+E384+E360+E374+E382)</f>
        <v>41620624</v>
      </c>
      <c r="F407" s="29"/>
      <c r="G407" s="25">
        <f>SUM(G405+G380+G378+G372+G368+G356+G352+G350+G345+G370+G358+G354+G376+G384+G360+G374+G382)</f>
        <v>16764424</v>
      </c>
      <c r="H407" s="29"/>
      <c r="I407" s="25">
        <f>SUM(I405+I380+I378+I372+I368+I356+I352+I350+I345+I370+I358+I354+I376+I384+I360+I374+I382)</f>
        <v>601053</v>
      </c>
      <c r="J407" s="29"/>
      <c r="K407" s="25">
        <f>SUM(K405+K380+K378+K372+K368+K356+K352+K350+K345+K370+K358+K354+K376+K384+K360+K374+K382)</f>
        <v>14479204</v>
      </c>
      <c r="L407" s="29"/>
      <c r="M407" s="25">
        <f>SUM(M405+M380+M378+M372+M368+M356+M352+M350+M345+M370+M358+M354+M376+M384+M360+M374+M382)</f>
        <v>828253</v>
      </c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  <c r="IF407" s="5"/>
      <c r="IG407" s="5"/>
      <c r="IH407" s="5"/>
      <c r="II407" s="5"/>
      <c r="IJ407" s="5"/>
      <c r="IK407" s="5"/>
      <c r="IL407" s="5"/>
      <c r="IM407" s="5"/>
      <c r="IN407" s="5"/>
      <c r="IO407" s="5"/>
      <c r="IP407" s="5"/>
      <c r="IQ407" s="5"/>
      <c r="IR407" s="5"/>
      <c r="IS407" s="5"/>
    </row>
    <row r="408" spans="1:253" s="7" customFormat="1" ht="13.5" customHeight="1" x14ac:dyDescent="0.15">
      <c r="A408" s="20"/>
      <c r="B408" s="21"/>
      <c r="C408" s="29"/>
      <c r="D408" s="20"/>
      <c r="E408" s="29"/>
      <c r="F408" s="29"/>
      <c r="G408" s="29"/>
      <c r="H408" s="29"/>
      <c r="I408" s="29"/>
      <c r="J408" s="29"/>
      <c r="K408" s="29"/>
      <c r="L408" s="29"/>
      <c r="M408" s="29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  <c r="IK408" s="5"/>
      <c r="IL408" s="5"/>
      <c r="IM408" s="5"/>
      <c r="IN408" s="5"/>
      <c r="IO408" s="5"/>
      <c r="IP408" s="5"/>
      <c r="IQ408" s="5"/>
      <c r="IR408" s="5"/>
      <c r="IS408" s="5"/>
    </row>
    <row r="409" spans="1:253" s="7" customFormat="1" ht="13.5" customHeight="1" x14ac:dyDescent="0.15">
      <c r="A409" s="20" t="s">
        <v>158</v>
      </c>
      <c r="B409" s="21" t="s">
        <v>9</v>
      </c>
      <c r="C409" s="20" t="s">
        <v>9</v>
      </c>
      <c r="D409" s="20"/>
      <c r="E409" s="20" t="s">
        <v>9</v>
      </c>
      <c r="F409" s="29" t="s">
        <v>9</v>
      </c>
      <c r="G409" s="20" t="s">
        <v>9</v>
      </c>
      <c r="H409" s="29" t="s">
        <v>9</v>
      </c>
      <c r="I409" s="20" t="s">
        <v>9</v>
      </c>
      <c r="J409" s="29" t="s">
        <v>9</v>
      </c>
      <c r="K409" s="20" t="s">
        <v>9</v>
      </c>
      <c r="L409" s="29" t="s">
        <v>9</v>
      </c>
      <c r="M409" s="20" t="s">
        <v>9</v>
      </c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  <c r="IK409" s="5"/>
      <c r="IL409" s="5"/>
      <c r="IM409" s="5"/>
      <c r="IN409" s="5"/>
      <c r="IO409" s="5"/>
      <c r="IP409" s="5"/>
      <c r="IQ409" s="5"/>
      <c r="IR409" s="5"/>
      <c r="IS409" s="5"/>
    </row>
    <row r="410" spans="1:253" s="7" customFormat="1" ht="13.5" customHeight="1" x14ac:dyDescent="0.15">
      <c r="A410" s="20" t="s">
        <v>210</v>
      </c>
      <c r="B410" s="21"/>
      <c r="C410" s="30">
        <f>SUM(E410:M410)</f>
        <v>374024</v>
      </c>
      <c r="D410" s="20"/>
      <c r="E410" s="25">
        <v>197100</v>
      </c>
      <c r="F410" s="29"/>
      <c r="G410" s="25">
        <v>83386</v>
      </c>
      <c r="H410" s="29"/>
      <c r="I410" s="25">
        <v>665</v>
      </c>
      <c r="J410" s="29"/>
      <c r="K410" s="25">
        <v>92873</v>
      </c>
      <c r="L410" s="29"/>
      <c r="M410" s="25">
        <v>0</v>
      </c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  <c r="IP410" s="5"/>
      <c r="IQ410" s="5"/>
      <c r="IR410" s="5"/>
      <c r="IS410" s="5"/>
    </row>
    <row r="411" spans="1:253" s="7" customFormat="1" ht="13.5" customHeight="1" x14ac:dyDescent="0.15">
      <c r="A411" s="20"/>
      <c r="B411" s="21"/>
      <c r="C411" s="20"/>
      <c r="D411" s="20"/>
      <c r="E411" s="20"/>
      <c r="F411" s="29"/>
      <c r="G411" s="20"/>
      <c r="H411" s="29"/>
      <c r="I411" s="20"/>
      <c r="J411" s="29"/>
      <c r="K411" s="20"/>
      <c r="L411" s="29"/>
      <c r="M411" s="20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  <c r="IG411" s="5"/>
      <c r="IH411" s="5"/>
      <c r="II411" s="5"/>
      <c r="IJ411" s="5"/>
      <c r="IK411" s="5"/>
      <c r="IL411" s="5"/>
      <c r="IM411" s="5"/>
      <c r="IN411" s="5"/>
      <c r="IO411" s="5"/>
      <c r="IP411" s="5"/>
      <c r="IQ411" s="5"/>
      <c r="IR411" s="5"/>
      <c r="IS411" s="5"/>
    </row>
    <row r="412" spans="1:253" s="7" customFormat="1" ht="13.5" customHeight="1" x14ac:dyDescent="0.15">
      <c r="A412" s="20" t="s">
        <v>356</v>
      </c>
      <c r="B412" s="21" t="s">
        <v>9</v>
      </c>
      <c r="C412" s="25">
        <f>SUM(E412:M412)</f>
        <v>2224018</v>
      </c>
      <c r="D412" s="20"/>
      <c r="E412" s="25">
        <v>736070</v>
      </c>
      <c r="F412" s="29"/>
      <c r="G412" s="25">
        <v>209993</v>
      </c>
      <c r="H412" s="29"/>
      <c r="I412" s="25">
        <v>20026</v>
      </c>
      <c r="J412" s="29"/>
      <c r="K412" s="25">
        <v>1257929</v>
      </c>
      <c r="L412" s="29"/>
      <c r="M412" s="25">
        <v>0</v>
      </c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  <c r="IG412" s="5"/>
      <c r="IH412" s="5"/>
      <c r="II412" s="5"/>
      <c r="IJ412" s="5"/>
      <c r="IK412" s="5"/>
      <c r="IL412" s="5"/>
      <c r="IM412" s="5"/>
      <c r="IN412" s="5"/>
      <c r="IO412" s="5"/>
      <c r="IP412" s="5"/>
      <c r="IQ412" s="5"/>
      <c r="IR412" s="5"/>
      <c r="IS412" s="5"/>
    </row>
    <row r="413" spans="1:253" s="7" customFormat="1" ht="13.5" customHeight="1" x14ac:dyDescent="0.15">
      <c r="A413" s="20"/>
      <c r="B413" s="21"/>
      <c r="C413" s="29"/>
      <c r="D413" s="20"/>
      <c r="E413" s="29"/>
      <c r="F413" s="29"/>
      <c r="G413" s="29"/>
      <c r="H413" s="29"/>
      <c r="I413" s="29"/>
      <c r="J413" s="29"/>
      <c r="K413" s="29"/>
      <c r="L413" s="29"/>
      <c r="M413" s="29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  <c r="IG413" s="5"/>
      <c r="IH413" s="5"/>
      <c r="II413" s="5"/>
      <c r="IJ413" s="5"/>
      <c r="IK413" s="5"/>
      <c r="IL413" s="5"/>
      <c r="IM413" s="5"/>
      <c r="IN413" s="5"/>
      <c r="IO413" s="5"/>
      <c r="IP413" s="5"/>
      <c r="IQ413" s="5"/>
      <c r="IR413" s="5"/>
      <c r="IS413" s="5"/>
    </row>
    <row r="414" spans="1:253" s="7" customFormat="1" ht="13.5" customHeight="1" x14ac:dyDescent="0.15">
      <c r="A414" s="20" t="s">
        <v>357</v>
      </c>
      <c r="B414" s="21"/>
      <c r="C414" s="25">
        <f>SUM(E414:M414)</f>
        <v>31</v>
      </c>
      <c r="D414" s="20"/>
      <c r="E414" s="25">
        <v>0</v>
      </c>
      <c r="F414" s="29"/>
      <c r="G414" s="25">
        <v>0</v>
      </c>
      <c r="H414" s="29"/>
      <c r="I414" s="25">
        <v>-1347</v>
      </c>
      <c r="J414" s="29"/>
      <c r="K414" s="25">
        <v>1378</v>
      </c>
      <c r="L414" s="29"/>
      <c r="M414" s="25">
        <v>0</v>
      </c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  <c r="II414" s="5"/>
      <c r="IJ414" s="5"/>
      <c r="IK414" s="5"/>
      <c r="IL414" s="5"/>
      <c r="IM414" s="5"/>
      <c r="IN414" s="5"/>
      <c r="IO414" s="5"/>
      <c r="IP414" s="5"/>
      <c r="IQ414" s="5"/>
      <c r="IR414" s="5"/>
      <c r="IS414" s="5"/>
    </row>
    <row r="415" spans="1:253" s="7" customFormat="1" ht="13.5" customHeight="1" x14ac:dyDescent="0.15">
      <c r="A415" s="20"/>
      <c r="B415" s="21"/>
      <c r="C415" s="29"/>
      <c r="D415" s="20"/>
      <c r="E415" s="29"/>
      <c r="F415" s="29"/>
      <c r="G415" s="29"/>
      <c r="H415" s="29"/>
      <c r="I415" s="29"/>
      <c r="J415" s="29"/>
      <c r="K415" s="29"/>
      <c r="L415" s="29"/>
      <c r="M415" s="29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  <c r="IK415" s="5"/>
      <c r="IL415" s="5"/>
      <c r="IM415" s="5"/>
      <c r="IN415" s="5"/>
      <c r="IO415" s="5"/>
      <c r="IP415" s="5"/>
      <c r="IQ415" s="5"/>
      <c r="IR415" s="5"/>
      <c r="IS415" s="5"/>
    </row>
    <row r="416" spans="1:253" s="7" customFormat="1" ht="13.5" customHeight="1" x14ac:dyDescent="0.15">
      <c r="A416" s="20" t="s">
        <v>273</v>
      </c>
      <c r="B416" s="21" t="s">
        <v>9</v>
      </c>
      <c r="C416" s="25">
        <f>SUM(E416:M416)</f>
        <v>15471</v>
      </c>
      <c r="D416" s="20"/>
      <c r="E416" s="25">
        <v>1617</v>
      </c>
      <c r="F416" s="29"/>
      <c r="G416" s="25">
        <v>364</v>
      </c>
      <c r="H416" s="29"/>
      <c r="I416" s="25">
        <v>1414</v>
      </c>
      <c r="J416" s="29"/>
      <c r="K416" s="25">
        <v>12076</v>
      </c>
      <c r="L416" s="29"/>
      <c r="M416" s="25">
        <v>0</v>
      </c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  <c r="IP416" s="5"/>
      <c r="IQ416" s="5"/>
      <c r="IR416" s="5"/>
      <c r="IS416" s="5"/>
    </row>
    <row r="417" spans="1:253" s="7" customFormat="1" ht="13.5" customHeight="1" x14ac:dyDescent="0.15">
      <c r="A417" s="20"/>
      <c r="B417" s="21"/>
      <c r="C417" s="29"/>
      <c r="D417" s="20"/>
      <c r="E417" s="29"/>
      <c r="F417" s="29"/>
      <c r="G417" s="29"/>
      <c r="H417" s="29"/>
      <c r="I417" s="29"/>
      <c r="J417" s="29"/>
      <c r="K417" s="29"/>
      <c r="L417" s="29"/>
      <c r="M417" s="29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  <c r="IP417" s="5"/>
      <c r="IQ417" s="5"/>
      <c r="IR417" s="5"/>
      <c r="IS417" s="5"/>
    </row>
    <row r="418" spans="1:253" s="7" customFormat="1" ht="13.5" customHeight="1" x14ac:dyDescent="0.15">
      <c r="A418" s="20" t="s">
        <v>309</v>
      </c>
      <c r="B418" s="21" t="s">
        <v>9</v>
      </c>
      <c r="C418" s="20" t="s">
        <v>9</v>
      </c>
      <c r="D418" s="20"/>
      <c r="E418" s="20"/>
      <c r="F418" s="29"/>
      <c r="G418" s="20"/>
      <c r="H418" s="29"/>
      <c r="I418" s="20"/>
      <c r="J418" s="29"/>
      <c r="K418" s="20"/>
      <c r="L418" s="29"/>
      <c r="M418" s="20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5"/>
      <c r="IB418" s="5"/>
      <c r="IC418" s="5"/>
      <c r="ID418" s="5"/>
      <c r="IE418" s="5"/>
      <c r="IF418" s="5"/>
      <c r="IG418" s="5"/>
      <c r="IH418" s="5"/>
      <c r="II418" s="5"/>
      <c r="IJ418" s="5"/>
      <c r="IK418" s="5"/>
      <c r="IL418" s="5"/>
      <c r="IM418" s="5"/>
      <c r="IN418" s="5"/>
      <c r="IO418" s="5"/>
      <c r="IP418" s="5"/>
      <c r="IQ418" s="5"/>
      <c r="IR418" s="5"/>
      <c r="IS418" s="5"/>
    </row>
    <row r="419" spans="1:253" s="7" customFormat="1" ht="13.5" customHeight="1" x14ac:dyDescent="0.15">
      <c r="A419" s="20" t="s">
        <v>310</v>
      </c>
      <c r="B419" s="21" t="s">
        <v>9</v>
      </c>
      <c r="C419" s="20">
        <f t="shared" ref="C419:C425" si="17">SUM(E419:M419)</f>
        <v>472545</v>
      </c>
      <c r="D419" s="20"/>
      <c r="E419" s="20">
        <v>247398</v>
      </c>
      <c r="F419" s="29"/>
      <c r="G419" s="20">
        <v>101837</v>
      </c>
      <c r="H419" s="29"/>
      <c r="I419" s="20">
        <v>32428</v>
      </c>
      <c r="J419" s="29"/>
      <c r="K419" s="20">
        <v>90882</v>
      </c>
      <c r="L419" s="29"/>
      <c r="M419" s="20">
        <v>0</v>
      </c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5"/>
      <c r="IB419" s="5"/>
      <c r="IC419" s="5"/>
      <c r="ID419" s="5"/>
      <c r="IE419" s="5"/>
      <c r="IF419" s="5"/>
      <c r="IG419" s="5"/>
      <c r="IH419" s="5"/>
      <c r="II419" s="5"/>
      <c r="IJ419" s="5"/>
      <c r="IK419" s="5"/>
      <c r="IL419" s="5"/>
      <c r="IM419" s="5"/>
      <c r="IN419" s="5"/>
      <c r="IO419" s="5"/>
      <c r="IP419" s="5"/>
      <c r="IQ419" s="5"/>
      <c r="IR419" s="5"/>
      <c r="IS419" s="5"/>
    </row>
    <row r="420" spans="1:253" s="7" customFormat="1" ht="13.5" customHeight="1" x14ac:dyDescent="0.15">
      <c r="A420" s="20" t="s">
        <v>311</v>
      </c>
      <c r="B420" s="21" t="s">
        <v>9</v>
      </c>
      <c r="C420" s="20">
        <f t="shared" si="17"/>
        <v>429022</v>
      </c>
      <c r="D420" s="20"/>
      <c r="E420" s="20">
        <v>271287</v>
      </c>
      <c r="F420" s="29"/>
      <c r="G420" s="20">
        <v>111906</v>
      </c>
      <c r="H420" s="29"/>
      <c r="I420" s="20">
        <v>14523</v>
      </c>
      <c r="J420" s="29"/>
      <c r="K420" s="20">
        <v>31306</v>
      </c>
      <c r="L420" s="29"/>
      <c r="M420" s="20">
        <v>0</v>
      </c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  <c r="IP420" s="5"/>
      <c r="IQ420" s="5"/>
      <c r="IR420" s="5"/>
      <c r="IS420" s="5"/>
    </row>
    <row r="421" spans="1:253" s="7" customFormat="1" ht="13.5" customHeight="1" x14ac:dyDescent="0.15">
      <c r="A421" s="20" t="s">
        <v>312</v>
      </c>
      <c r="B421" s="21"/>
      <c r="C421" s="20">
        <f t="shared" si="17"/>
        <v>2559</v>
      </c>
      <c r="D421" s="20"/>
      <c r="E421" s="20">
        <v>1104</v>
      </c>
      <c r="F421" s="29"/>
      <c r="G421" s="20">
        <v>455</v>
      </c>
      <c r="H421" s="29"/>
      <c r="I421" s="20">
        <v>0</v>
      </c>
      <c r="J421" s="29"/>
      <c r="K421" s="20">
        <v>1000</v>
      </c>
      <c r="L421" s="29"/>
      <c r="M421" s="20">
        <v>0</v>
      </c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  <c r="IS421" s="5"/>
    </row>
    <row r="422" spans="1:253" s="7" customFormat="1" ht="13.5" customHeight="1" x14ac:dyDescent="0.15">
      <c r="A422" s="20" t="s">
        <v>313</v>
      </c>
      <c r="B422" s="21"/>
      <c r="C422" s="20">
        <f t="shared" si="17"/>
        <v>61866</v>
      </c>
      <c r="D422" s="20"/>
      <c r="E422" s="20">
        <v>40832</v>
      </c>
      <c r="F422" s="29"/>
      <c r="G422" s="20">
        <v>4949</v>
      </c>
      <c r="H422" s="29"/>
      <c r="I422" s="20">
        <v>0</v>
      </c>
      <c r="J422" s="29"/>
      <c r="K422" s="20">
        <v>16085</v>
      </c>
      <c r="L422" s="29"/>
      <c r="M422" s="20">
        <v>0</v>
      </c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  <c r="IP422" s="5"/>
      <c r="IQ422" s="5"/>
      <c r="IR422" s="5"/>
      <c r="IS422" s="5"/>
    </row>
    <row r="423" spans="1:253" s="7" customFormat="1" ht="13.5" customHeight="1" x14ac:dyDescent="0.15">
      <c r="A423" s="20" t="s">
        <v>86</v>
      </c>
      <c r="B423" s="21"/>
      <c r="C423" s="20">
        <f t="shared" si="17"/>
        <v>15400</v>
      </c>
      <c r="D423" s="20"/>
      <c r="E423" s="29">
        <v>0</v>
      </c>
      <c r="F423" s="29"/>
      <c r="G423" s="29">
        <v>0</v>
      </c>
      <c r="H423" s="29"/>
      <c r="I423" s="29">
        <v>0</v>
      </c>
      <c r="J423" s="29"/>
      <c r="K423" s="29">
        <v>15400</v>
      </c>
      <c r="L423" s="29"/>
      <c r="M423" s="29">
        <v>0</v>
      </c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  <c r="IP423" s="5"/>
      <c r="IQ423" s="5"/>
      <c r="IR423" s="5"/>
      <c r="IS423" s="5"/>
    </row>
    <row r="424" spans="1:253" s="7" customFormat="1" ht="13.5" customHeight="1" x14ac:dyDescent="0.15">
      <c r="A424" s="20" t="s">
        <v>314</v>
      </c>
      <c r="B424" s="21" t="s">
        <v>9</v>
      </c>
      <c r="C424" s="30">
        <f t="shared" si="17"/>
        <v>300885</v>
      </c>
      <c r="D424" s="20"/>
      <c r="E424" s="30">
        <v>192598</v>
      </c>
      <c r="F424" s="29"/>
      <c r="G424" s="30">
        <v>77789</v>
      </c>
      <c r="H424" s="29"/>
      <c r="I424" s="30">
        <v>506</v>
      </c>
      <c r="J424" s="29"/>
      <c r="K424" s="30">
        <v>29992</v>
      </c>
      <c r="L424" s="29"/>
      <c r="M424" s="30">
        <v>0</v>
      </c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  <c r="IS424" s="5"/>
    </row>
    <row r="425" spans="1:253" s="7" customFormat="1" ht="13.5" customHeight="1" x14ac:dyDescent="0.15">
      <c r="A425" s="20" t="s">
        <v>297</v>
      </c>
      <c r="B425" s="21" t="s">
        <v>9</v>
      </c>
      <c r="C425" s="25">
        <f t="shared" si="17"/>
        <v>1282277</v>
      </c>
      <c r="D425" s="20"/>
      <c r="E425" s="25">
        <f>SUM(E419:E424)</f>
        <v>753219</v>
      </c>
      <c r="F425" s="29"/>
      <c r="G425" s="25">
        <f>SUM(G419:G424)</f>
        <v>296936</v>
      </c>
      <c r="H425" s="29"/>
      <c r="I425" s="25">
        <f>SUM(I419:I424)</f>
        <v>47457</v>
      </c>
      <c r="J425" s="29"/>
      <c r="K425" s="25">
        <f>SUM(K419:K424)</f>
        <v>184665</v>
      </c>
      <c r="L425" s="29"/>
      <c r="M425" s="25">
        <f>SUM(M419:M424)</f>
        <v>0</v>
      </c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  <c r="IS425" s="5"/>
    </row>
    <row r="426" spans="1:253" s="7" customFormat="1" ht="13.5" customHeight="1" x14ac:dyDescent="0.15">
      <c r="A426" s="20"/>
      <c r="B426" s="21"/>
      <c r="C426" s="29"/>
      <c r="D426" s="20"/>
      <c r="E426" s="29"/>
      <c r="F426" s="29"/>
      <c r="G426" s="29"/>
      <c r="H426" s="29"/>
      <c r="I426" s="29"/>
      <c r="J426" s="29"/>
      <c r="K426" s="29"/>
      <c r="L426" s="29"/>
      <c r="M426" s="29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  <c r="IK426" s="5"/>
      <c r="IL426" s="5"/>
      <c r="IM426" s="5"/>
      <c r="IN426" s="5"/>
      <c r="IO426" s="5"/>
      <c r="IP426" s="5"/>
      <c r="IQ426" s="5"/>
      <c r="IR426" s="5"/>
      <c r="IS426" s="5"/>
    </row>
    <row r="427" spans="1:253" s="7" customFormat="1" ht="13.5" customHeight="1" x14ac:dyDescent="0.15">
      <c r="A427" s="20" t="s">
        <v>211</v>
      </c>
      <c r="B427" s="21" t="s">
        <v>9</v>
      </c>
      <c r="C427" s="25">
        <f>SUM(E427:M427)</f>
        <v>636805</v>
      </c>
      <c r="D427" s="20"/>
      <c r="E427" s="25">
        <v>496368</v>
      </c>
      <c r="F427" s="29"/>
      <c r="G427" s="25">
        <v>141237</v>
      </c>
      <c r="H427" s="29"/>
      <c r="I427" s="25">
        <v>0</v>
      </c>
      <c r="J427" s="29"/>
      <c r="K427" s="25">
        <v>-2491</v>
      </c>
      <c r="L427" s="29"/>
      <c r="M427" s="25">
        <v>1691</v>
      </c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  <c r="IP427" s="5"/>
      <c r="IQ427" s="5"/>
      <c r="IR427" s="5"/>
      <c r="IS427" s="5"/>
    </row>
    <row r="428" spans="1:253" s="7" customFormat="1" ht="13.5" customHeight="1" x14ac:dyDescent="0.15">
      <c r="A428" s="20"/>
      <c r="B428" s="21"/>
      <c r="C428" s="29"/>
      <c r="D428" s="20"/>
      <c r="E428" s="29"/>
      <c r="F428" s="29"/>
      <c r="G428" s="29"/>
      <c r="H428" s="29"/>
      <c r="I428" s="29"/>
      <c r="J428" s="29"/>
      <c r="K428" s="29"/>
      <c r="L428" s="29"/>
      <c r="M428" s="29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  <c r="IP428" s="5"/>
      <c r="IQ428" s="5"/>
      <c r="IR428" s="5"/>
      <c r="IS428" s="5"/>
    </row>
    <row r="429" spans="1:253" s="7" customFormat="1" ht="13.5" customHeight="1" x14ac:dyDescent="0.15">
      <c r="A429" s="20" t="s">
        <v>239</v>
      </c>
      <c r="B429" s="21" t="s">
        <v>9</v>
      </c>
      <c r="C429" s="30">
        <f>SUM(E429:M429)</f>
        <v>1435343</v>
      </c>
      <c r="D429" s="20"/>
      <c r="E429" s="25">
        <v>875838</v>
      </c>
      <c r="F429" s="29"/>
      <c r="G429" s="25">
        <v>340983</v>
      </c>
      <c r="H429" s="29"/>
      <c r="I429" s="25">
        <v>16272</v>
      </c>
      <c r="J429" s="29"/>
      <c r="K429" s="25">
        <v>199419</v>
      </c>
      <c r="L429" s="29"/>
      <c r="M429" s="25">
        <v>2831</v>
      </c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  <c r="IP429" s="5"/>
      <c r="IQ429" s="5"/>
      <c r="IR429" s="5"/>
      <c r="IS429" s="5"/>
    </row>
    <row r="430" spans="1:253" s="7" customFormat="1" ht="13.5" customHeight="1" x14ac:dyDescent="0.15">
      <c r="A430" s="20"/>
      <c r="B430" s="21"/>
      <c r="C430" s="29"/>
      <c r="D430" s="20"/>
      <c r="E430" s="29"/>
      <c r="F430" s="29"/>
      <c r="G430" s="29"/>
      <c r="H430" s="29"/>
      <c r="I430" s="29"/>
      <c r="J430" s="29"/>
      <c r="K430" s="29"/>
      <c r="L430" s="29"/>
      <c r="M430" s="29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  <c r="HT430" s="5"/>
      <c r="HU430" s="5"/>
      <c r="HV430" s="5"/>
      <c r="HW430" s="5"/>
      <c r="HX430" s="5"/>
      <c r="HY430" s="5"/>
      <c r="HZ430" s="5"/>
      <c r="IA430" s="5"/>
      <c r="IB430" s="5"/>
      <c r="IC430" s="5"/>
      <c r="ID430" s="5"/>
      <c r="IE430" s="5"/>
      <c r="IF430" s="5"/>
      <c r="IG430" s="5"/>
      <c r="IH430" s="5"/>
      <c r="II430" s="5"/>
      <c r="IJ430" s="5"/>
      <c r="IK430" s="5"/>
      <c r="IL430" s="5"/>
      <c r="IM430" s="5"/>
      <c r="IN430" s="5"/>
      <c r="IO430" s="5"/>
      <c r="IP430" s="5"/>
      <c r="IQ430" s="5"/>
      <c r="IR430" s="5"/>
      <c r="IS430" s="5"/>
    </row>
    <row r="431" spans="1:253" s="7" customFormat="1" ht="13.5" customHeight="1" x14ac:dyDescent="0.15">
      <c r="A431" s="20" t="s">
        <v>225</v>
      </c>
      <c r="B431" s="21"/>
      <c r="C431" s="25">
        <f>SUM(E431:M431)</f>
        <v>7170027</v>
      </c>
      <c r="D431" s="20"/>
      <c r="E431" s="25">
        <v>3330126</v>
      </c>
      <c r="F431" s="29"/>
      <c r="G431" s="25">
        <v>1309517</v>
      </c>
      <c r="H431" s="29"/>
      <c r="I431" s="25">
        <v>258658</v>
      </c>
      <c r="J431" s="29"/>
      <c r="K431" s="25">
        <v>2138380</v>
      </c>
      <c r="L431" s="29"/>
      <c r="M431" s="25">
        <v>133346</v>
      </c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  <c r="HT431" s="5"/>
      <c r="HU431" s="5"/>
      <c r="HV431" s="5"/>
      <c r="HW431" s="5"/>
      <c r="HX431" s="5"/>
      <c r="HY431" s="5"/>
      <c r="HZ431" s="5"/>
      <c r="IA431" s="5"/>
      <c r="IB431" s="5"/>
      <c r="IC431" s="5"/>
      <c r="ID431" s="5"/>
      <c r="IE431" s="5"/>
      <c r="IF431" s="5"/>
      <c r="IG431" s="5"/>
      <c r="IH431" s="5"/>
      <c r="II431" s="5"/>
      <c r="IJ431" s="5"/>
      <c r="IK431" s="5"/>
      <c r="IL431" s="5"/>
      <c r="IM431" s="5"/>
      <c r="IN431" s="5"/>
      <c r="IO431" s="5"/>
      <c r="IP431" s="5"/>
      <c r="IQ431" s="5"/>
      <c r="IR431" s="5"/>
      <c r="IS431" s="5"/>
    </row>
    <row r="432" spans="1:253" s="7" customFormat="1" ht="13.5" customHeight="1" x14ac:dyDescent="0.15">
      <c r="A432" s="20"/>
      <c r="B432" s="21" t="s">
        <v>9</v>
      </c>
      <c r="C432" s="20"/>
      <c r="D432" s="20"/>
      <c r="E432" s="20"/>
      <c r="F432" s="29"/>
      <c r="G432" s="20"/>
      <c r="H432" s="29"/>
      <c r="I432" s="20"/>
      <c r="J432" s="29"/>
      <c r="K432" s="20"/>
      <c r="L432" s="29"/>
      <c r="M432" s="20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  <c r="HT432" s="5"/>
      <c r="HU432" s="5"/>
      <c r="HV432" s="5"/>
      <c r="HW432" s="5"/>
      <c r="HX432" s="5"/>
      <c r="HY432" s="5"/>
      <c r="HZ432" s="5"/>
      <c r="IA432" s="5"/>
      <c r="IB432" s="5"/>
      <c r="IC432" s="5"/>
      <c r="ID432" s="5"/>
      <c r="IE432" s="5"/>
      <c r="IF432" s="5"/>
      <c r="IG432" s="5"/>
      <c r="IH432" s="5"/>
      <c r="II432" s="5"/>
      <c r="IJ432" s="5"/>
      <c r="IK432" s="5"/>
      <c r="IL432" s="5"/>
      <c r="IM432" s="5"/>
      <c r="IN432" s="5"/>
      <c r="IO432" s="5"/>
      <c r="IP432" s="5"/>
      <c r="IQ432" s="5"/>
      <c r="IR432" s="5"/>
      <c r="IS432" s="5"/>
    </row>
    <row r="433" spans="1:253" s="7" customFormat="1" ht="13.5" customHeight="1" x14ac:dyDescent="0.15">
      <c r="A433" s="20" t="s">
        <v>171</v>
      </c>
      <c r="B433" s="21" t="s">
        <v>9</v>
      </c>
      <c r="C433" s="20"/>
      <c r="D433" s="20"/>
      <c r="E433" s="20"/>
      <c r="F433" s="29"/>
      <c r="G433" s="20"/>
      <c r="H433" s="29"/>
      <c r="I433" s="20"/>
      <c r="J433" s="29"/>
      <c r="K433" s="20"/>
      <c r="L433" s="29"/>
      <c r="M433" s="20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  <c r="IK433" s="5"/>
      <c r="IL433" s="5"/>
      <c r="IM433" s="5"/>
      <c r="IN433" s="5"/>
      <c r="IO433" s="5"/>
      <c r="IP433" s="5"/>
      <c r="IQ433" s="5"/>
      <c r="IR433" s="5"/>
      <c r="IS433" s="5"/>
    </row>
    <row r="434" spans="1:253" s="7" customFormat="1" ht="13.5" customHeight="1" x14ac:dyDescent="0.15">
      <c r="A434" s="20" t="s">
        <v>82</v>
      </c>
      <c r="B434" s="21" t="s">
        <v>9</v>
      </c>
      <c r="C434" s="25">
        <f>SUM(E434:M434)</f>
        <v>1135941</v>
      </c>
      <c r="D434" s="20"/>
      <c r="E434" s="25">
        <v>789768</v>
      </c>
      <c r="F434" s="29"/>
      <c r="G434" s="25">
        <v>324825</v>
      </c>
      <c r="H434" s="29"/>
      <c r="I434" s="25">
        <v>0</v>
      </c>
      <c r="J434" s="29"/>
      <c r="K434" s="25">
        <v>21348</v>
      </c>
      <c r="L434" s="29"/>
      <c r="M434" s="25">
        <v>0</v>
      </c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  <c r="HT434" s="5"/>
      <c r="HU434" s="5"/>
      <c r="HV434" s="5"/>
      <c r="HW434" s="5"/>
      <c r="HX434" s="5"/>
      <c r="HY434" s="5"/>
      <c r="HZ434" s="5"/>
      <c r="IA434" s="5"/>
      <c r="IB434" s="5"/>
      <c r="IC434" s="5"/>
      <c r="ID434" s="5"/>
      <c r="IE434" s="5"/>
      <c r="IF434" s="5"/>
      <c r="IG434" s="5"/>
      <c r="IH434" s="5"/>
      <c r="II434" s="5"/>
      <c r="IJ434" s="5"/>
      <c r="IK434" s="5"/>
      <c r="IL434" s="5"/>
      <c r="IM434" s="5"/>
      <c r="IN434" s="5"/>
      <c r="IO434" s="5"/>
      <c r="IP434" s="5"/>
      <c r="IQ434" s="5"/>
      <c r="IR434" s="5"/>
      <c r="IS434" s="5"/>
    </row>
    <row r="435" spans="1:253" s="7" customFormat="1" ht="13.5" customHeight="1" x14ac:dyDescent="0.15">
      <c r="A435" s="20"/>
      <c r="B435" s="21"/>
      <c r="C435" s="20"/>
      <c r="D435" s="20"/>
      <c r="E435" s="20"/>
      <c r="F435" s="29"/>
      <c r="G435" s="20"/>
      <c r="H435" s="29"/>
      <c r="I435" s="20"/>
      <c r="J435" s="29"/>
      <c r="K435" s="20"/>
      <c r="L435" s="29"/>
      <c r="M435" s="20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  <c r="HT435" s="5"/>
      <c r="HU435" s="5"/>
      <c r="HV435" s="5"/>
      <c r="HW435" s="5"/>
      <c r="HX435" s="5"/>
      <c r="HY435" s="5"/>
      <c r="HZ435" s="5"/>
      <c r="IA435" s="5"/>
      <c r="IB435" s="5"/>
      <c r="IC435" s="5"/>
      <c r="ID435" s="5"/>
      <c r="IE435" s="5"/>
      <c r="IF435" s="5"/>
      <c r="IG435" s="5"/>
      <c r="IH435" s="5"/>
      <c r="II435" s="5"/>
      <c r="IJ435" s="5"/>
      <c r="IK435" s="5"/>
      <c r="IL435" s="5"/>
      <c r="IM435" s="5"/>
      <c r="IN435" s="5"/>
      <c r="IO435" s="5"/>
      <c r="IP435" s="5"/>
      <c r="IQ435" s="5"/>
      <c r="IR435" s="5"/>
      <c r="IS435" s="5"/>
    </row>
    <row r="436" spans="1:253" s="7" customFormat="1" ht="13.5" customHeight="1" x14ac:dyDescent="0.15">
      <c r="A436" s="20" t="s">
        <v>172</v>
      </c>
      <c r="B436" s="21" t="s">
        <v>9</v>
      </c>
      <c r="C436" s="20" t="s">
        <v>9</v>
      </c>
      <c r="D436" s="20"/>
      <c r="E436" s="20"/>
      <c r="F436" s="29"/>
      <c r="G436" s="20"/>
      <c r="H436" s="29"/>
      <c r="I436" s="20"/>
      <c r="J436" s="29"/>
      <c r="K436" s="20"/>
      <c r="L436" s="29"/>
      <c r="M436" s="20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  <c r="II436" s="5"/>
      <c r="IJ436" s="5"/>
      <c r="IK436" s="5"/>
      <c r="IL436" s="5"/>
      <c r="IM436" s="5"/>
      <c r="IN436" s="5"/>
      <c r="IO436" s="5"/>
      <c r="IP436" s="5"/>
      <c r="IQ436" s="5"/>
      <c r="IR436" s="5"/>
      <c r="IS436" s="5"/>
    </row>
    <row r="437" spans="1:253" s="7" customFormat="1" ht="13.5" customHeight="1" x14ac:dyDescent="0.15">
      <c r="A437" s="20" t="s">
        <v>344</v>
      </c>
      <c r="B437" s="21" t="s">
        <v>9</v>
      </c>
      <c r="C437" s="20">
        <f t="shared" ref="C437:C450" si="18">SUM(E437:M437)</f>
        <v>590091</v>
      </c>
      <c r="D437" s="20"/>
      <c r="E437" s="20">
        <v>576567</v>
      </c>
      <c r="F437" s="29"/>
      <c r="G437" s="20">
        <v>231507</v>
      </c>
      <c r="H437" s="29"/>
      <c r="I437" s="20">
        <v>16818</v>
      </c>
      <c r="J437" s="29"/>
      <c r="K437" s="20">
        <v>-242854</v>
      </c>
      <c r="L437" s="29"/>
      <c r="M437" s="20">
        <v>8053</v>
      </c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  <c r="HB437" s="5"/>
      <c r="HC437" s="5"/>
      <c r="HD437" s="5"/>
      <c r="HE437" s="5"/>
      <c r="HF437" s="5"/>
      <c r="HG437" s="5"/>
      <c r="HH437" s="5"/>
      <c r="HI437" s="5"/>
      <c r="HJ437" s="5"/>
      <c r="HK437" s="5"/>
      <c r="HL437" s="5"/>
      <c r="HM437" s="5"/>
      <c r="HN437" s="5"/>
      <c r="HO437" s="5"/>
      <c r="HP437" s="5"/>
      <c r="HQ437" s="5"/>
      <c r="HR437" s="5"/>
      <c r="HS437" s="5"/>
      <c r="HT437" s="5"/>
      <c r="HU437" s="5"/>
      <c r="HV437" s="5"/>
      <c r="HW437" s="5"/>
      <c r="HX437" s="5"/>
      <c r="HY437" s="5"/>
      <c r="HZ437" s="5"/>
      <c r="IA437" s="5"/>
      <c r="IB437" s="5"/>
      <c r="IC437" s="5"/>
      <c r="ID437" s="5"/>
      <c r="IE437" s="5"/>
      <c r="IF437" s="5"/>
      <c r="IG437" s="5"/>
      <c r="IH437" s="5"/>
      <c r="II437" s="5"/>
      <c r="IJ437" s="5"/>
      <c r="IK437" s="5"/>
      <c r="IL437" s="5"/>
      <c r="IM437" s="5"/>
      <c r="IN437" s="5"/>
      <c r="IO437" s="5"/>
      <c r="IP437" s="5"/>
      <c r="IQ437" s="5"/>
      <c r="IR437" s="5"/>
      <c r="IS437" s="5"/>
    </row>
    <row r="438" spans="1:253" s="7" customFormat="1" ht="13.5" customHeight="1" x14ac:dyDescent="0.15">
      <c r="A438" s="20" t="s">
        <v>212</v>
      </c>
      <c r="B438" s="21"/>
      <c r="C438" s="20">
        <f t="shared" si="18"/>
        <v>62552</v>
      </c>
      <c r="D438" s="20"/>
      <c r="E438" s="20">
        <v>42185</v>
      </c>
      <c r="F438" s="29"/>
      <c r="G438" s="20">
        <v>20367</v>
      </c>
      <c r="H438" s="29"/>
      <c r="I438" s="20">
        <v>0</v>
      </c>
      <c r="J438" s="29"/>
      <c r="K438" s="20">
        <v>0</v>
      </c>
      <c r="L438" s="29"/>
      <c r="M438" s="20">
        <v>0</v>
      </c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  <c r="HT438" s="5"/>
      <c r="HU438" s="5"/>
      <c r="HV438" s="5"/>
      <c r="HW438" s="5"/>
      <c r="HX438" s="5"/>
      <c r="HY438" s="5"/>
      <c r="HZ438" s="5"/>
      <c r="IA438" s="5"/>
      <c r="IB438" s="5"/>
      <c r="IC438" s="5"/>
      <c r="ID438" s="5"/>
      <c r="IE438" s="5"/>
      <c r="IF438" s="5"/>
      <c r="IG438" s="5"/>
      <c r="IH438" s="5"/>
      <c r="II438" s="5"/>
      <c r="IJ438" s="5"/>
      <c r="IK438" s="5"/>
      <c r="IL438" s="5"/>
      <c r="IM438" s="5"/>
      <c r="IN438" s="5"/>
      <c r="IO438" s="5"/>
      <c r="IP438" s="5"/>
      <c r="IQ438" s="5"/>
      <c r="IR438" s="5"/>
      <c r="IS438" s="5"/>
    </row>
    <row r="439" spans="1:253" s="7" customFormat="1" ht="13.5" customHeight="1" x14ac:dyDescent="0.15">
      <c r="A439" s="20" t="s">
        <v>316</v>
      </c>
      <c r="B439" s="21" t="s">
        <v>9</v>
      </c>
      <c r="C439" s="20">
        <f t="shared" si="18"/>
        <v>1223460</v>
      </c>
      <c r="D439" s="20"/>
      <c r="E439" s="20">
        <v>807860</v>
      </c>
      <c r="F439" s="29"/>
      <c r="G439" s="20">
        <v>297913</v>
      </c>
      <c r="H439" s="29"/>
      <c r="I439" s="20">
        <v>1772</v>
      </c>
      <c r="J439" s="29"/>
      <c r="K439" s="20">
        <v>99711</v>
      </c>
      <c r="L439" s="29"/>
      <c r="M439" s="20">
        <v>16204</v>
      </c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  <c r="HT439" s="5"/>
      <c r="HU439" s="5"/>
      <c r="HV439" s="5"/>
      <c r="HW439" s="5"/>
      <c r="HX439" s="5"/>
      <c r="HY439" s="5"/>
      <c r="HZ439" s="5"/>
      <c r="IA439" s="5"/>
      <c r="IB439" s="5"/>
      <c r="IC439" s="5"/>
      <c r="ID439" s="5"/>
      <c r="IE439" s="5"/>
      <c r="IF439" s="5"/>
      <c r="IG439" s="5"/>
      <c r="IH439" s="5"/>
      <c r="II439" s="5"/>
      <c r="IJ439" s="5"/>
      <c r="IK439" s="5"/>
      <c r="IL439" s="5"/>
      <c r="IM439" s="5"/>
      <c r="IN439" s="5"/>
      <c r="IO439" s="5"/>
      <c r="IP439" s="5"/>
      <c r="IQ439" s="5"/>
      <c r="IR439" s="5"/>
      <c r="IS439" s="5"/>
    </row>
    <row r="440" spans="1:253" s="7" customFormat="1" ht="13.5" customHeight="1" x14ac:dyDescent="0.15">
      <c r="A440" s="20" t="s">
        <v>181</v>
      </c>
      <c r="B440" s="21"/>
      <c r="C440" s="20">
        <f t="shared" si="18"/>
        <v>2522</v>
      </c>
      <c r="D440" s="20"/>
      <c r="E440" s="20">
        <v>0</v>
      </c>
      <c r="F440" s="29"/>
      <c r="G440" s="20">
        <v>0</v>
      </c>
      <c r="H440" s="29"/>
      <c r="I440" s="20">
        <v>0</v>
      </c>
      <c r="J440" s="29"/>
      <c r="K440" s="20">
        <v>2522</v>
      </c>
      <c r="L440" s="29"/>
      <c r="M440" s="20">
        <v>0</v>
      </c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  <c r="HT440" s="5"/>
      <c r="HU440" s="5"/>
      <c r="HV440" s="5"/>
      <c r="HW440" s="5"/>
      <c r="HX440" s="5"/>
      <c r="HY440" s="5"/>
      <c r="HZ440" s="5"/>
      <c r="IA440" s="5"/>
      <c r="IB440" s="5"/>
      <c r="IC440" s="5"/>
      <c r="ID440" s="5"/>
      <c r="IE440" s="5"/>
      <c r="IF440" s="5"/>
      <c r="IG440" s="5"/>
      <c r="IH440" s="5"/>
      <c r="II440" s="5"/>
      <c r="IJ440" s="5"/>
      <c r="IK440" s="5"/>
      <c r="IL440" s="5"/>
      <c r="IM440" s="5"/>
      <c r="IN440" s="5"/>
      <c r="IO440" s="5"/>
      <c r="IP440" s="5"/>
      <c r="IQ440" s="5"/>
      <c r="IR440" s="5"/>
      <c r="IS440" s="5"/>
    </row>
    <row r="441" spans="1:253" s="7" customFormat="1" ht="13.5" customHeight="1" x14ac:dyDescent="0.15">
      <c r="A441" s="20" t="s">
        <v>83</v>
      </c>
      <c r="B441" s="21" t="s">
        <v>9</v>
      </c>
      <c r="C441" s="20">
        <f t="shared" si="18"/>
        <v>576539</v>
      </c>
      <c r="D441" s="20"/>
      <c r="E441" s="20">
        <v>382195</v>
      </c>
      <c r="F441" s="29"/>
      <c r="G441" s="20">
        <v>139170</v>
      </c>
      <c r="H441" s="29"/>
      <c r="I441" s="20">
        <v>31764</v>
      </c>
      <c r="J441" s="29"/>
      <c r="K441" s="20">
        <v>23410</v>
      </c>
      <c r="L441" s="29"/>
      <c r="M441" s="20">
        <v>0</v>
      </c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5"/>
      <c r="GV441" s="5"/>
      <c r="GW441" s="5"/>
      <c r="GX441" s="5"/>
      <c r="GY441" s="5"/>
      <c r="GZ441" s="5"/>
      <c r="HA441" s="5"/>
      <c r="HB441" s="5"/>
      <c r="HC441" s="5"/>
      <c r="HD441" s="5"/>
      <c r="HE441" s="5"/>
      <c r="HF441" s="5"/>
      <c r="HG441" s="5"/>
      <c r="HH441" s="5"/>
      <c r="HI441" s="5"/>
      <c r="HJ441" s="5"/>
      <c r="HK441" s="5"/>
      <c r="HL441" s="5"/>
      <c r="HM441" s="5"/>
      <c r="HN441" s="5"/>
      <c r="HO441" s="5"/>
      <c r="HP441" s="5"/>
      <c r="HQ441" s="5"/>
      <c r="HR441" s="5"/>
      <c r="HS441" s="5"/>
      <c r="HT441" s="5"/>
      <c r="HU441" s="5"/>
      <c r="HV441" s="5"/>
      <c r="HW441" s="5"/>
      <c r="HX441" s="5"/>
      <c r="HY441" s="5"/>
      <c r="HZ441" s="5"/>
      <c r="IA441" s="5"/>
      <c r="IB441" s="5"/>
      <c r="IC441" s="5"/>
      <c r="ID441" s="5"/>
      <c r="IE441" s="5"/>
      <c r="IF441" s="5"/>
      <c r="IG441" s="5"/>
      <c r="IH441" s="5"/>
      <c r="II441" s="5"/>
      <c r="IJ441" s="5"/>
      <c r="IK441" s="5"/>
      <c r="IL441" s="5"/>
      <c r="IM441" s="5"/>
      <c r="IN441" s="5"/>
      <c r="IO441" s="5"/>
      <c r="IP441" s="5"/>
      <c r="IQ441" s="5"/>
      <c r="IR441" s="5"/>
      <c r="IS441" s="5"/>
    </row>
    <row r="442" spans="1:253" s="7" customFormat="1" ht="13.5" customHeight="1" x14ac:dyDescent="0.15">
      <c r="A442" s="20" t="s">
        <v>84</v>
      </c>
      <c r="B442" s="21" t="s">
        <v>9</v>
      </c>
      <c r="C442" s="20">
        <f t="shared" si="18"/>
        <v>641398</v>
      </c>
      <c r="D442" s="20"/>
      <c r="E442" s="20">
        <v>434932</v>
      </c>
      <c r="F442" s="29"/>
      <c r="G442" s="20">
        <v>161538</v>
      </c>
      <c r="H442" s="29"/>
      <c r="I442" s="20">
        <v>8455</v>
      </c>
      <c r="J442" s="29"/>
      <c r="K442" s="20">
        <v>36473</v>
      </c>
      <c r="L442" s="29"/>
      <c r="M442" s="20">
        <v>0</v>
      </c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  <c r="GW442" s="5"/>
      <c r="GX442" s="5"/>
      <c r="GY442" s="5"/>
      <c r="GZ442" s="5"/>
      <c r="HA442" s="5"/>
      <c r="HB442" s="5"/>
      <c r="HC442" s="5"/>
      <c r="HD442" s="5"/>
      <c r="HE442" s="5"/>
      <c r="HF442" s="5"/>
      <c r="HG442" s="5"/>
      <c r="HH442" s="5"/>
      <c r="HI442" s="5"/>
      <c r="HJ442" s="5"/>
      <c r="HK442" s="5"/>
      <c r="HL442" s="5"/>
      <c r="HM442" s="5"/>
      <c r="HN442" s="5"/>
      <c r="HO442" s="5"/>
      <c r="HP442" s="5"/>
      <c r="HQ442" s="5"/>
      <c r="HR442" s="5"/>
      <c r="HS442" s="5"/>
      <c r="HT442" s="5"/>
      <c r="HU442" s="5"/>
      <c r="HV442" s="5"/>
      <c r="HW442" s="5"/>
      <c r="HX442" s="5"/>
      <c r="HY442" s="5"/>
      <c r="HZ442" s="5"/>
      <c r="IA442" s="5"/>
      <c r="IB442" s="5"/>
      <c r="IC442" s="5"/>
      <c r="ID442" s="5"/>
      <c r="IE442" s="5"/>
      <c r="IF442" s="5"/>
      <c r="IG442" s="5"/>
      <c r="IH442" s="5"/>
      <c r="II442" s="5"/>
      <c r="IJ442" s="5"/>
      <c r="IK442" s="5"/>
      <c r="IL442" s="5"/>
      <c r="IM442" s="5"/>
      <c r="IN442" s="5"/>
      <c r="IO442" s="5"/>
      <c r="IP442" s="5"/>
      <c r="IQ442" s="5"/>
      <c r="IR442" s="5"/>
      <c r="IS442" s="5"/>
    </row>
    <row r="443" spans="1:253" s="7" customFormat="1" ht="13.5" customHeight="1" x14ac:dyDescent="0.15">
      <c r="A443" s="20" t="s">
        <v>317</v>
      </c>
      <c r="B443" s="21"/>
      <c r="C443" s="20">
        <f>SUM(E443:M443)</f>
        <v>246614</v>
      </c>
      <c r="D443" s="20"/>
      <c r="E443" s="20">
        <v>160967</v>
      </c>
      <c r="F443" s="29"/>
      <c r="G443" s="20">
        <v>38099</v>
      </c>
      <c r="H443" s="29"/>
      <c r="I443" s="20">
        <v>3424</v>
      </c>
      <c r="J443" s="29"/>
      <c r="K443" s="20">
        <v>40587</v>
      </c>
      <c r="L443" s="29"/>
      <c r="M443" s="20">
        <v>3537</v>
      </c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  <c r="GW443" s="5"/>
      <c r="GX443" s="5"/>
      <c r="GY443" s="5"/>
      <c r="GZ443" s="5"/>
      <c r="HA443" s="5"/>
      <c r="HB443" s="5"/>
      <c r="HC443" s="5"/>
      <c r="HD443" s="5"/>
      <c r="HE443" s="5"/>
      <c r="HF443" s="5"/>
      <c r="HG443" s="5"/>
      <c r="HH443" s="5"/>
      <c r="HI443" s="5"/>
      <c r="HJ443" s="5"/>
      <c r="HK443" s="5"/>
      <c r="HL443" s="5"/>
      <c r="HM443" s="5"/>
      <c r="HN443" s="5"/>
      <c r="HO443" s="5"/>
      <c r="HP443" s="5"/>
      <c r="HQ443" s="5"/>
      <c r="HR443" s="5"/>
      <c r="HS443" s="5"/>
      <c r="HT443" s="5"/>
      <c r="HU443" s="5"/>
      <c r="HV443" s="5"/>
      <c r="HW443" s="5"/>
      <c r="HX443" s="5"/>
      <c r="HY443" s="5"/>
      <c r="HZ443" s="5"/>
      <c r="IA443" s="5"/>
      <c r="IB443" s="5"/>
      <c r="IC443" s="5"/>
      <c r="ID443" s="5"/>
      <c r="IE443" s="5"/>
      <c r="IF443" s="5"/>
      <c r="IG443" s="5"/>
      <c r="IH443" s="5"/>
      <c r="II443" s="5"/>
      <c r="IJ443" s="5"/>
      <c r="IK443" s="5"/>
      <c r="IL443" s="5"/>
      <c r="IM443" s="5"/>
      <c r="IN443" s="5"/>
      <c r="IO443" s="5"/>
      <c r="IP443" s="5"/>
      <c r="IQ443" s="5"/>
      <c r="IR443" s="5"/>
      <c r="IS443" s="5"/>
    </row>
    <row r="444" spans="1:253" s="7" customFormat="1" ht="13.5" customHeight="1" x14ac:dyDescent="0.15">
      <c r="A444" s="20" t="s">
        <v>85</v>
      </c>
      <c r="B444" s="21" t="s">
        <v>9</v>
      </c>
      <c r="C444" s="20">
        <f t="shared" si="18"/>
        <v>442882</v>
      </c>
      <c r="D444" s="20"/>
      <c r="E444" s="20">
        <v>287545</v>
      </c>
      <c r="F444" s="29"/>
      <c r="G444" s="20">
        <v>109914</v>
      </c>
      <c r="H444" s="29"/>
      <c r="I444" s="20">
        <v>8000</v>
      </c>
      <c r="J444" s="29"/>
      <c r="K444" s="20">
        <v>37423</v>
      </c>
      <c r="L444" s="29"/>
      <c r="M444" s="20">
        <v>0</v>
      </c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  <c r="GW444" s="5"/>
      <c r="GX444" s="5"/>
      <c r="GY444" s="5"/>
      <c r="GZ444" s="5"/>
      <c r="HA444" s="5"/>
      <c r="HB444" s="5"/>
      <c r="HC444" s="5"/>
      <c r="HD444" s="5"/>
      <c r="HE444" s="5"/>
      <c r="HF444" s="5"/>
      <c r="HG444" s="5"/>
      <c r="HH444" s="5"/>
      <c r="HI444" s="5"/>
      <c r="HJ444" s="5"/>
      <c r="HK444" s="5"/>
      <c r="HL444" s="5"/>
      <c r="HM444" s="5"/>
      <c r="HN444" s="5"/>
      <c r="HO444" s="5"/>
      <c r="HP444" s="5"/>
      <c r="HQ444" s="5"/>
      <c r="HR444" s="5"/>
      <c r="HS444" s="5"/>
      <c r="HT444" s="5"/>
      <c r="HU444" s="5"/>
      <c r="HV444" s="5"/>
      <c r="HW444" s="5"/>
      <c r="HX444" s="5"/>
      <c r="HY444" s="5"/>
      <c r="HZ444" s="5"/>
      <c r="IA444" s="5"/>
      <c r="IB444" s="5"/>
      <c r="IC444" s="5"/>
      <c r="ID444" s="5"/>
      <c r="IE444" s="5"/>
      <c r="IF444" s="5"/>
      <c r="IG444" s="5"/>
      <c r="IH444" s="5"/>
      <c r="II444" s="5"/>
      <c r="IJ444" s="5"/>
      <c r="IK444" s="5"/>
      <c r="IL444" s="5"/>
      <c r="IM444" s="5"/>
      <c r="IN444" s="5"/>
      <c r="IO444" s="5"/>
      <c r="IP444" s="5"/>
      <c r="IQ444" s="5"/>
      <c r="IR444" s="5"/>
      <c r="IS444" s="5"/>
    </row>
    <row r="445" spans="1:253" s="7" customFormat="1" ht="13.5" customHeight="1" x14ac:dyDescent="0.15">
      <c r="A445" s="20" t="s">
        <v>315</v>
      </c>
      <c r="B445" s="21" t="s">
        <v>9</v>
      </c>
      <c r="C445" s="20">
        <f>SUM(E445:M445)</f>
        <v>399423</v>
      </c>
      <c r="D445" s="20"/>
      <c r="E445" s="20">
        <v>268395</v>
      </c>
      <c r="F445" s="29"/>
      <c r="G445" s="20">
        <v>104224</v>
      </c>
      <c r="H445" s="29"/>
      <c r="I445" s="20">
        <v>8014</v>
      </c>
      <c r="J445" s="29"/>
      <c r="K445" s="20">
        <v>18790</v>
      </c>
      <c r="L445" s="29"/>
      <c r="M445" s="20">
        <v>0</v>
      </c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  <c r="GW445" s="5"/>
      <c r="GX445" s="5"/>
      <c r="GY445" s="5"/>
      <c r="GZ445" s="5"/>
      <c r="HA445" s="5"/>
      <c r="HB445" s="5"/>
      <c r="HC445" s="5"/>
      <c r="HD445" s="5"/>
      <c r="HE445" s="5"/>
      <c r="HF445" s="5"/>
      <c r="HG445" s="5"/>
      <c r="HH445" s="5"/>
      <c r="HI445" s="5"/>
      <c r="HJ445" s="5"/>
      <c r="HK445" s="5"/>
      <c r="HL445" s="5"/>
      <c r="HM445" s="5"/>
      <c r="HN445" s="5"/>
      <c r="HO445" s="5"/>
      <c r="HP445" s="5"/>
      <c r="HQ445" s="5"/>
      <c r="HR445" s="5"/>
      <c r="HS445" s="5"/>
      <c r="HT445" s="5"/>
      <c r="HU445" s="5"/>
      <c r="HV445" s="5"/>
      <c r="HW445" s="5"/>
      <c r="HX445" s="5"/>
      <c r="HY445" s="5"/>
      <c r="HZ445" s="5"/>
      <c r="IA445" s="5"/>
      <c r="IB445" s="5"/>
      <c r="IC445" s="5"/>
      <c r="ID445" s="5"/>
      <c r="IE445" s="5"/>
      <c r="IF445" s="5"/>
      <c r="IG445" s="5"/>
      <c r="IH445" s="5"/>
      <c r="II445" s="5"/>
      <c r="IJ445" s="5"/>
      <c r="IK445" s="5"/>
      <c r="IL445" s="5"/>
      <c r="IM445" s="5"/>
      <c r="IN445" s="5"/>
      <c r="IO445" s="5"/>
      <c r="IP445" s="5"/>
      <c r="IQ445" s="5"/>
      <c r="IR445" s="5"/>
      <c r="IS445" s="5"/>
    </row>
    <row r="446" spans="1:253" s="7" customFormat="1" ht="13.5" customHeight="1" x14ac:dyDescent="0.15">
      <c r="A446" s="20" t="s">
        <v>264</v>
      </c>
      <c r="B446" s="21" t="s">
        <v>9</v>
      </c>
      <c r="C446" s="29">
        <f t="shared" si="18"/>
        <v>7774</v>
      </c>
      <c r="D446" s="20"/>
      <c r="E446" s="29">
        <v>7774</v>
      </c>
      <c r="F446" s="29"/>
      <c r="G446" s="29">
        <v>0</v>
      </c>
      <c r="H446" s="29"/>
      <c r="I446" s="29">
        <v>0</v>
      </c>
      <c r="J446" s="29"/>
      <c r="K446" s="29">
        <v>0</v>
      </c>
      <c r="L446" s="29"/>
      <c r="M446" s="29">
        <v>0</v>
      </c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  <c r="GW446" s="5"/>
      <c r="GX446" s="5"/>
      <c r="GY446" s="5"/>
      <c r="GZ446" s="5"/>
      <c r="HA446" s="5"/>
      <c r="HB446" s="5"/>
      <c r="HC446" s="5"/>
      <c r="HD446" s="5"/>
      <c r="HE446" s="5"/>
      <c r="HF446" s="5"/>
      <c r="HG446" s="5"/>
      <c r="HH446" s="5"/>
      <c r="HI446" s="5"/>
      <c r="HJ446" s="5"/>
      <c r="HK446" s="5"/>
      <c r="HL446" s="5"/>
      <c r="HM446" s="5"/>
      <c r="HN446" s="5"/>
      <c r="HO446" s="5"/>
      <c r="HP446" s="5"/>
      <c r="HQ446" s="5"/>
      <c r="HR446" s="5"/>
      <c r="HS446" s="5"/>
      <c r="HT446" s="5"/>
      <c r="HU446" s="5"/>
      <c r="HV446" s="5"/>
      <c r="HW446" s="5"/>
      <c r="HX446" s="5"/>
      <c r="HY446" s="5"/>
      <c r="HZ446" s="5"/>
      <c r="IA446" s="5"/>
      <c r="IB446" s="5"/>
      <c r="IC446" s="5"/>
      <c r="ID446" s="5"/>
      <c r="IE446" s="5"/>
      <c r="IF446" s="5"/>
      <c r="IG446" s="5"/>
      <c r="IH446" s="5"/>
      <c r="II446" s="5"/>
      <c r="IJ446" s="5"/>
      <c r="IK446" s="5"/>
      <c r="IL446" s="5"/>
      <c r="IM446" s="5"/>
      <c r="IN446" s="5"/>
      <c r="IO446" s="5"/>
      <c r="IP446" s="5"/>
      <c r="IQ446" s="5"/>
      <c r="IR446" s="5"/>
      <c r="IS446" s="5"/>
    </row>
    <row r="447" spans="1:253" s="7" customFormat="1" ht="13.5" customHeight="1" x14ac:dyDescent="0.15">
      <c r="A447" s="20" t="s">
        <v>345</v>
      </c>
      <c r="B447" s="21" t="s">
        <v>9</v>
      </c>
      <c r="C447" s="29">
        <f>SUM(E447:M447)</f>
        <v>768318</v>
      </c>
      <c r="D447" s="20"/>
      <c r="E447" s="29">
        <v>562691</v>
      </c>
      <c r="F447" s="29"/>
      <c r="G447" s="29">
        <v>171049</v>
      </c>
      <c r="H447" s="29"/>
      <c r="I447" s="29">
        <v>4052</v>
      </c>
      <c r="J447" s="29"/>
      <c r="K447" s="29">
        <v>24109</v>
      </c>
      <c r="L447" s="29"/>
      <c r="M447" s="29">
        <v>6417</v>
      </c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  <c r="FU447" s="5"/>
      <c r="FV447" s="5"/>
      <c r="FW447" s="5"/>
      <c r="FX447" s="5"/>
      <c r="FY447" s="5"/>
      <c r="FZ447" s="5"/>
      <c r="GA447" s="5"/>
      <c r="GB447" s="5"/>
      <c r="GC447" s="5"/>
      <c r="GD447" s="5"/>
      <c r="GE447" s="5"/>
      <c r="GF447" s="5"/>
      <c r="GG447" s="5"/>
      <c r="GH447" s="5"/>
      <c r="GI447" s="5"/>
      <c r="GJ447" s="5"/>
      <c r="GK447" s="5"/>
      <c r="GL447" s="5"/>
      <c r="GM447" s="5"/>
      <c r="GN447" s="5"/>
      <c r="GO447" s="5"/>
      <c r="GP447" s="5"/>
      <c r="GQ447" s="5"/>
      <c r="GR447" s="5"/>
      <c r="GS447" s="5"/>
      <c r="GT447" s="5"/>
      <c r="GU447" s="5"/>
      <c r="GV447" s="5"/>
      <c r="GW447" s="5"/>
      <c r="GX447" s="5"/>
      <c r="GY447" s="5"/>
      <c r="GZ447" s="5"/>
      <c r="HA447" s="5"/>
      <c r="HB447" s="5"/>
      <c r="HC447" s="5"/>
      <c r="HD447" s="5"/>
      <c r="HE447" s="5"/>
      <c r="HF447" s="5"/>
      <c r="HG447" s="5"/>
      <c r="HH447" s="5"/>
      <c r="HI447" s="5"/>
      <c r="HJ447" s="5"/>
      <c r="HK447" s="5"/>
      <c r="HL447" s="5"/>
      <c r="HM447" s="5"/>
      <c r="HN447" s="5"/>
      <c r="HO447" s="5"/>
      <c r="HP447" s="5"/>
      <c r="HQ447" s="5"/>
      <c r="HR447" s="5"/>
      <c r="HS447" s="5"/>
      <c r="HT447" s="5"/>
      <c r="HU447" s="5"/>
      <c r="HV447" s="5"/>
      <c r="HW447" s="5"/>
      <c r="HX447" s="5"/>
      <c r="HY447" s="5"/>
      <c r="HZ447" s="5"/>
      <c r="IA447" s="5"/>
      <c r="IB447" s="5"/>
      <c r="IC447" s="5"/>
      <c r="ID447" s="5"/>
      <c r="IE447" s="5"/>
      <c r="IF447" s="5"/>
      <c r="IG447" s="5"/>
      <c r="IH447" s="5"/>
      <c r="II447" s="5"/>
      <c r="IJ447" s="5"/>
      <c r="IK447" s="5"/>
      <c r="IL447" s="5"/>
      <c r="IM447" s="5"/>
      <c r="IN447" s="5"/>
      <c r="IO447" s="5"/>
      <c r="IP447" s="5"/>
      <c r="IQ447" s="5"/>
      <c r="IR447" s="5"/>
      <c r="IS447" s="5"/>
    </row>
    <row r="448" spans="1:253" s="7" customFormat="1" ht="13.5" customHeight="1" x14ac:dyDescent="0.15">
      <c r="A448" s="20" t="s">
        <v>318</v>
      </c>
      <c r="B448" s="21" t="s">
        <v>9</v>
      </c>
      <c r="C448" s="30">
        <f>SUM(E448:M448)</f>
        <v>109662</v>
      </c>
      <c r="D448" s="20"/>
      <c r="E448" s="30">
        <v>70327</v>
      </c>
      <c r="F448" s="29"/>
      <c r="G448" s="30">
        <v>23178</v>
      </c>
      <c r="H448" s="29"/>
      <c r="I448" s="30">
        <v>733</v>
      </c>
      <c r="J448" s="29"/>
      <c r="K448" s="30">
        <v>15424</v>
      </c>
      <c r="L448" s="29"/>
      <c r="M448" s="30">
        <v>0</v>
      </c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  <c r="HB448" s="5"/>
      <c r="HC448" s="5"/>
      <c r="HD448" s="5"/>
      <c r="HE448" s="5"/>
      <c r="HF448" s="5"/>
      <c r="HG448" s="5"/>
      <c r="HH448" s="5"/>
      <c r="HI448" s="5"/>
      <c r="HJ448" s="5"/>
      <c r="HK448" s="5"/>
      <c r="HL448" s="5"/>
      <c r="HM448" s="5"/>
      <c r="HN448" s="5"/>
      <c r="HO448" s="5"/>
      <c r="HP448" s="5"/>
      <c r="HQ448" s="5"/>
      <c r="HR448" s="5"/>
      <c r="HS448" s="5"/>
      <c r="HT448" s="5"/>
      <c r="HU448" s="5"/>
      <c r="HV448" s="5"/>
      <c r="HW448" s="5"/>
      <c r="HX448" s="5"/>
      <c r="HY448" s="5"/>
      <c r="HZ448" s="5"/>
      <c r="IA448" s="5"/>
      <c r="IB448" s="5"/>
      <c r="IC448" s="5"/>
      <c r="ID448" s="5"/>
      <c r="IE448" s="5"/>
      <c r="IF448" s="5"/>
      <c r="IG448" s="5"/>
      <c r="IH448" s="5"/>
      <c r="II448" s="5"/>
      <c r="IJ448" s="5"/>
      <c r="IK448" s="5"/>
      <c r="IL448" s="5"/>
      <c r="IM448" s="5"/>
      <c r="IN448" s="5"/>
      <c r="IO448" s="5"/>
      <c r="IP448" s="5"/>
      <c r="IQ448" s="5"/>
      <c r="IR448" s="5"/>
      <c r="IS448" s="5"/>
    </row>
    <row r="449" spans="1:253" s="7" customFormat="1" ht="13.5" customHeight="1" x14ac:dyDescent="0.15">
      <c r="A449" s="20"/>
      <c r="B449" s="21"/>
      <c r="C449" s="29"/>
      <c r="D449" s="20"/>
      <c r="E449" s="29"/>
      <c r="F449" s="29"/>
      <c r="G449" s="29"/>
      <c r="H449" s="29"/>
      <c r="I449" s="29"/>
      <c r="J449" s="29"/>
      <c r="K449" s="29"/>
      <c r="L449" s="29"/>
      <c r="M449" s="29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  <c r="HT449" s="5"/>
      <c r="HU449" s="5"/>
      <c r="HV449" s="5"/>
      <c r="HW449" s="5"/>
      <c r="HX449" s="5"/>
      <c r="HY449" s="5"/>
      <c r="HZ449" s="5"/>
      <c r="IA449" s="5"/>
      <c r="IB449" s="5"/>
      <c r="IC449" s="5"/>
      <c r="ID449" s="5"/>
      <c r="IE449" s="5"/>
      <c r="IF449" s="5"/>
      <c r="IG449" s="5"/>
      <c r="IH449" s="5"/>
      <c r="II449" s="5"/>
      <c r="IJ449" s="5"/>
      <c r="IK449" s="5"/>
      <c r="IL449" s="5"/>
      <c r="IM449" s="5"/>
      <c r="IN449" s="5"/>
      <c r="IO449" s="5"/>
      <c r="IP449" s="5"/>
      <c r="IQ449" s="5"/>
      <c r="IR449" s="5"/>
      <c r="IS449" s="5"/>
    </row>
    <row r="450" spans="1:253" s="7" customFormat="1" ht="13.5" customHeight="1" x14ac:dyDescent="0.15">
      <c r="A450" s="20" t="s">
        <v>130</v>
      </c>
      <c r="B450" s="21" t="s">
        <v>9</v>
      </c>
      <c r="C450" s="25">
        <f t="shared" si="18"/>
        <v>5071235</v>
      </c>
      <c r="D450" s="20"/>
      <c r="E450" s="25">
        <f>SUM(E437:E448)</f>
        <v>3601438</v>
      </c>
      <c r="F450" s="29"/>
      <c r="G450" s="25">
        <f>SUM(G437:G448)</f>
        <v>1296959</v>
      </c>
      <c r="H450" s="29"/>
      <c r="I450" s="25">
        <f>SUM(I437:I448)</f>
        <v>83032</v>
      </c>
      <c r="J450" s="29"/>
      <c r="K450" s="25">
        <f>SUM(K437:K448)</f>
        <v>55595</v>
      </c>
      <c r="L450" s="29"/>
      <c r="M450" s="25">
        <f>SUM(M437:M448)</f>
        <v>34211</v>
      </c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  <c r="IP450" s="5"/>
      <c r="IQ450" s="5"/>
      <c r="IR450" s="5"/>
      <c r="IS450" s="5"/>
    </row>
    <row r="451" spans="1:253" s="7" customFormat="1" ht="13.5" customHeight="1" x14ac:dyDescent="0.15">
      <c r="A451" s="20"/>
      <c r="B451" s="21" t="s">
        <v>9</v>
      </c>
      <c r="C451" s="20"/>
      <c r="D451" s="20"/>
      <c r="E451" s="20"/>
      <c r="F451" s="29"/>
      <c r="G451" s="20"/>
      <c r="H451" s="29"/>
      <c r="I451" s="20"/>
      <c r="J451" s="29"/>
      <c r="K451" s="20"/>
      <c r="L451" s="29"/>
      <c r="M451" s="20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  <c r="HT451" s="5"/>
      <c r="HU451" s="5"/>
      <c r="HV451" s="5"/>
      <c r="HW451" s="5"/>
      <c r="HX451" s="5"/>
      <c r="HY451" s="5"/>
      <c r="HZ451" s="5"/>
      <c r="IA451" s="5"/>
      <c r="IB451" s="5"/>
      <c r="IC451" s="5"/>
      <c r="ID451" s="5"/>
      <c r="IE451" s="5"/>
      <c r="IF451" s="5"/>
      <c r="IG451" s="5"/>
      <c r="IH451" s="5"/>
      <c r="II451" s="5"/>
      <c r="IJ451" s="5"/>
      <c r="IK451" s="5"/>
      <c r="IL451" s="5"/>
      <c r="IM451" s="5"/>
      <c r="IN451" s="5"/>
      <c r="IO451" s="5"/>
      <c r="IP451" s="5"/>
      <c r="IQ451" s="5"/>
      <c r="IR451" s="5"/>
      <c r="IS451" s="5"/>
    </row>
    <row r="452" spans="1:253" s="7" customFormat="1" ht="13.5" customHeight="1" x14ac:dyDescent="0.15">
      <c r="A452" s="20" t="s">
        <v>226</v>
      </c>
      <c r="B452" s="21" t="s">
        <v>9</v>
      </c>
      <c r="C452" s="25">
        <f>SUM(E452:M452)</f>
        <v>101964</v>
      </c>
      <c r="D452" s="20"/>
      <c r="E452" s="25">
        <v>60559</v>
      </c>
      <c r="F452" s="29"/>
      <c r="G452" s="25">
        <v>9175</v>
      </c>
      <c r="H452" s="29"/>
      <c r="I452" s="25">
        <v>0</v>
      </c>
      <c r="J452" s="29"/>
      <c r="K452" s="25">
        <v>32230</v>
      </c>
      <c r="L452" s="29"/>
      <c r="M452" s="25">
        <v>0</v>
      </c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  <c r="HT452" s="5"/>
      <c r="HU452" s="5"/>
      <c r="HV452" s="5"/>
      <c r="HW452" s="5"/>
      <c r="HX452" s="5"/>
      <c r="HY452" s="5"/>
      <c r="HZ452" s="5"/>
      <c r="IA452" s="5"/>
      <c r="IB452" s="5"/>
      <c r="IC452" s="5"/>
      <c r="ID452" s="5"/>
      <c r="IE452" s="5"/>
      <c r="IF452" s="5"/>
      <c r="IG452" s="5"/>
      <c r="IH452" s="5"/>
      <c r="II452" s="5"/>
      <c r="IJ452" s="5"/>
      <c r="IK452" s="5"/>
      <c r="IL452" s="5"/>
      <c r="IM452" s="5"/>
      <c r="IN452" s="5"/>
      <c r="IO452" s="5"/>
      <c r="IP452" s="5"/>
      <c r="IQ452" s="5"/>
      <c r="IR452" s="5"/>
      <c r="IS452" s="5"/>
    </row>
    <row r="453" spans="1:253" s="7" customFormat="1" ht="13.5" customHeight="1" x14ac:dyDescent="0.15">
      <c r="A453" s="20"/>
      <c r="B453" s="21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  <c r="HT453" s="5"/>
      <c r="HU453" s="5"/>
      <c r="HV453" s="5"/>
      <c r="HW453" s="5"/>
      <c r="HX453" s="5"/>
      <c r="HY453" s="5"/>
      <c r="HZ453" s="5"/>
      <c r="IA453" s="5"/>
      <c r="IB453" s="5"/>
      <c r="IC453" s="5"/>
      <c r="ID453" s="5"/>
      <c r="IE453" s="5"/>
      <c r="IF453" s="5"/>
      <c r="IG453" s="5"/>
      <c r="IH453" s="5"/>
      <c r="II453" s="5"/>
      <c r="IJ453" s="5"/>
      <c r="IK453" s="5"/>
      <c r="IL453" s="5"/>
      <c r="IM453" s="5"/>
      <c r="IN453" s="5"/>
      <c r="IO453" s="5"/>
      <c r="IP453" s="5"/>
      <c r="IQ453" s="5"/>
      <c r="IR453" s="5"/>
      <c r="IS453" s="5"/>
    </row>
    <row r="454" spans="1:253" s="7" customFormat="1" ht="13.5" customHeight="1" x14ac:dyDescent="0.15">
      <c r="A454" s="20" t="s">
        <v>132</v>
      </c>
      <c r="B454" s="21" t="s">
        <v>9</v>
      </c>
      <c r="C454" s="25">
        <f>SUM(E454:M454)</f>
        <v>19447136</v>
      </c>
      <c r="D454" s="20"/>
      <c r="E454" s="25">
        <f>E452+E450+E434+E431+E429+E427+E425+E416+E412+E410+E414</f>
        <v>10842103</v>
      </c>
      <c r="F454" s="29"/>
      <c r="G454" s="25">
        <f>G452+G450+G434+G431+G429+G427+G425+G416+G412+G410+G414</f>
        <v>4013375</v>
      </c>
      <c r="H454" s="29"/>
      <c r="I454" s="25">
        <f>I452+I450+I434+I431+I429+I427+I425+I416+I412+I410+I414</f>
        <v>426177</v>
      </c>
      <c r="J454" s="29"/>
      <c r="K454" s="25">
        <f>K452+K450+K434+K431+K429+K427+K425+K416+K412+K410+K414</f>
        <v>3993402</v>
      </c>
      <c r="L454" s="29"/>
      <c r="M454" s="25">
        <f>M452+M450+M434+M431+M429+M427+M425+M416+M412+M410+M414</f>
        <v>172079</v>
      </c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  <c r="IP454" s="5"/>
      <c r="IQ454" s="5"/>
      <c r="IR454" s="5"/>
      <c r="IS454" s="5"/>
    </row>
    <row r="455" spans="1:253" s="7" customFormat="1" ht="13.5" customHeight="1" x14ac:dyDescent="0.15">
      <c r="A455" s="20"/>
      <c r="B455" s="21"/>
      <c r="C455" s="29"/>
      <c r="D455" s="20"/>
      <c r="E455" s="29"/>
      <c r="F455" s="29"/>
      <c r="G455" s="29"/>
      <c r="H455" s="29"/>
      <c r="I455" s="29"/>
      <c r="J455" s="29"/>
      <c r="K455" s="29"/>
      <c r="L455" s="29"/>
      <c r="M455" s="29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</row>
    <row r="456" spans="1:253" s="7" customFormat="1" ht="13.5" customHeight="1" x14ac:dyDescent="0.15">
      <c r="A456" s="20" t="s">
        <v>139</v>
      </c>
      <c r="B456" s="21" t="s">
        <v>9</v>
      </c>
      <c r="C456" s="20">
        <f>SUM(E456:M456)</f>
        <v>-61866</v>
      </c>
      <c r="D456" s="20"/>
      <c r="E456" s="20">
        <v>-40832</v>
      </c>
      <c r="F456" s="29"/>
      <c r="G456" s="20">
        <v>-4949</v>
      </c>
      <c r="H456" s="29"/>
      <c r="I456" s="20">
        <v>0</v>
      </c>
      <c r="J456" s="29"/>
      <c r="K456" s="20">
        <v>-16085</v>
      </c>
      <c r="L456" s="29"/>
      <c r="M456" s="20">
        <v>0</v>
      </c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  <c r="IP456" s="5"/>
      <c r="IQ456" s="5"/>
      <c r="IR456" s="5"/>
      <c r="IS456" s="5"/>
    </row>
    <row r="457" spans="1:253" s="7" customFormat="1" ht="13.5" customHeight="1" x14ac:dyDescent="0.15">
      <c r="A457" s="20" t="s">
        <v>191</v>
      </c>
      <c r="B457" s="21" t="s">
        <v>9</v>
      </c>
      <c r="C457" s="25">
        <f>SUM(E457:M457)</f>
        <v>-90335</v>
      </c>
      <c r="D457" s="20"/>
      <c r="E457" s="25">
        <v>-58717</v>
      </c>
      <c r="F457" s="29"/>
      <c r="G457" s="25">
        <v>-9034</v>
      </c>
      <c r="H457" s="29"/>
      <c r="I457" s="25">
        <v>0</v>
      </c>
      <c r="J457" s="29"/>
      <c r="K457" s="25">
        <v>-22584</v>
      </c>
      <c r="L457" s="29"/>
      <c r="M457" s="25">
        <v>0</v>
      </c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  <c r="IP457" s="5"/>
      <c r="IQ457" s="5"/>
      <c r="IR457" s="5"/>
      <c r="IS457" s="5"/>
    </row>
    <row r="458" spans="1:253" s="7" customFormat="1" ht="13.5" customHeight="1" x14ac:dyDescent="0.15">
      <c r="A458" s="20"/>
      <c r="B458" s="21" t="s">
        <v>9</v>
      </c>
      <c r="C458" s="20"/>
      <c r="D458" s="20"/>
      <c r="E458" s="20"/>
      <c r="F458" s="29"/>
      <c r="G458" s="20"/>
      <c r="H458" s="29"/>
      <c r="I458" s="20"/>
      <c r="J458" s="29"/>
      <c r="K458" s="20"/>
      <c r="L458" s="29"/>
      <c r="M458" s="20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  <c r="IP458" s="5"/>
      <c r="IQ458" s="5"/>
      <c r="IR458" s="5"/>
      <c r="IS458" s="5"/>
    </row>
    <row r="459" spans="1:253" s="7" customFormat="1" ht="13.5" customHeight="1" x14ac:dyDescent="0.15">
      <c r="A459" s="20" t="s">
        <v>131</v>
      </c>
      <c r="B459" s="21" t="s">
        <v>9</v>
      </c>
      <c r="C459" s="25">
        <f>SUM(E459:M459)</f>
        <v>19294935</v>
      </c>
      <c r="D459" s="20"/>
      <c r="E459" s="25">
        <f>SUM(E454,E456,E457)</f>
        <v>10742554</v>
      </c>
      <c r="F459" s="29"/>
      <c r="G459" s="25">
        <f>SUM(G454,G456,G457)</f>
        <v>3999392</v>
      </c>
      <c r="H459" s="29"/>
      <c r="I459" s="25">
        <f>SUM(I454,I456,I457)</f>
        <v>426177</v>
      </c>
      <c r="J459" s="29"/>
      <c r="K459" s="25">
        <f>SUM(K454,K456,K457)</f>
        <v>3954733</v>
      </c>
      <c r="L459" s="29"/>
      <c r="M459" s="25">
        <f>SUM(M454,M456,M457)</f>
        <v>172079</v>
      </c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  <c r="IP459" s="5"/>
      <c r="IQ459" s="5"/>
      <c r="IR459" s="5"/>
      <c r="IS459" s="5"/>
    </row>
    <row r="460" spans="1:253" s="7" customFormat="1" ht="13.5" customHeight="1" x14ac:dyDescent="0.15">
      <c r="A460" s="20"/>
      <c r="B460" s="21" t="s">
        <v>9</v>
      </c>
      <c r="C460" s="20"/>
      <c r="D460" s="20"/>
      <c r="E460" s="20"/>
      <c r="F460" s="29"/>
      <c r="G460" s="20"/>
      <c r="H460" s="29"/>
      <c r="I460" s="20"/>
      <c r="J460" s="29"/>
      <c r="K460" s="20"/>
      <c r="L460" s="29"/>
      <c r="M460" s="20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</row>
    <row r="461" spans="1:253" s="7" customFormat="1" ht="13.5" customHeight="1" x14ac:dyDescent="0.15">
      <c r="A461" s="20" t="s">
        <v>159</v>
      </c>
      <c r="B461" s="21" t="s">
        <v>9</v>
      </c>
      <c r="C461" s="20" t="s">
        <v>9</v>
      </c>
      <c r="D461" s="20"/>
      <c r="E461" s="20"/>
      <c r="F461" s="29"/>
      <c r="G461" s="20"/>
      <c r="H461" s="29"/>
      <c r="I461" s="20"/>
      <c r="J461" s="29"/>
      <c r="K461" s="20"/>
      <c r="L461" s="29"/>
      <c r="M461" s="20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  <c r="IP461" s="5"/>
      <c r="IQ461" s="5"/>
      <c r="IR461" s="5"/>
      <c r="IS461" s="5"/>
    </row>
    <row r="462" spans="1:253" s="7" customFormat="1" ht="13.5" customHeight="1" x14ac:dyDescent="0.15">
      <c r="A462" s="20" t="s">
        <v>173</v>
      </c>
      <c r="B462" s="21" t="s">
        <v>9</v>
      </c>
      <c r="C462" s="20" t="s">
        <v>9</v>
      </c>
      <c r="D462" s="20"/>
      <c r="E462" s="20"/>
      <c r="F462" s="29"/>
      <c r="G462" s="20"/>
      <c r="H462" s="29"/>
      <c r="I462" s="20"/>
      <c r="J462" s="29"/>
      <c r="K462" s="20"/>
      <c r="L462" s="29"/>
      <c r="M462" s="20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</row>
    <row r="463" spans="1:253" s="7" customFormat="1" ht="13.5" customHeight="1" x14ac:dyDescent="0.15">
      <c r="A463" s="20" t="s">
        <v>279</v>
      </c>
      <c r="B463" s="21" t="s">
        <v>9</v>
      </c>
      <c r="C463" s="20">
        <f t="shared" ref="C463:C470" si="19">SUM(E463:M463)</f>
        <v>215735</v>
      </c>
      <c r="D463" s="20"/>
      <c r="E463" s="20">
        <v>104820</v>
      </c>
      <c r="F463" s="29"/>
      <c r="G463" s="20">
        <v>38240</v>
      </c>
      <c r="H463" s="29"/>
      <c r="I463" s="20">
        <v>782</v>
      </c>
      <c r="J463" s="29"/>
      <c r="K463" s="20">
        <v>57822</v>
      </c>
      <c r="L463" s="29"/>
      <c r="M463" s="20">
        <v>14071</v>
      </c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</row>
    <row r="464" spans="1:253" s="7" customFormat="1" ht="13.5" customHeight="1" x14ac:dyDescent="0.15">
      <c r="A464" s="20" t="s">
        <v>328</v>
      </c>
      <c r="B464" s="21" t="s">
        <v>9</v>
      </c>
      <c r="C464" s="20">
        <f t="shared" si="19"/>
        <v>4327080</v>
      </c>
      <c r="D464" s="20"/>
      <c r="E464" s="20">
        <v>2620106</v>
      </c>
      <c r="F464" s="29"/>
      <c r="G464" s="20">
        <v>1116931</v>
      </c>
      <c r="H464" s="29"/>
      <c r="I464" s="20">
        <v>59352</v>
      </c>
      <c r="J464" s="29"/>
      <c r="K464" s="20">
        <v>492435</v>
      </c>
      <c r="L464" s="29"/>
      <c r="M464" s="20">
        <v>38256</v>
      </c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</row>
    <row r="465" spans="1:253" s="7" customFormat="1" ht="13.5" customHeight="1" x14ac:dyDescent="0.15">
      <c r="A465" s="20" t="s">
        <v>327</v>
      </c>
      <c r="B465" s="21" t="s">
        <v>9</v>
      </c>
      <c r="C465" s="20">
        <f t="shared" si="19"/>
        <v>2099442</v>
      </c>
      <c r="D465" s="20"/>
      <c r="E465" s="20">
        <v>1430116</v>
      </c>
      <c r="F465" s="29"/>
      <c r="G465" s="20">
        <v>546599</v>
      </c>
      <c r="H465" s="29"/>
      <c r="I465" s="20">
        <v>37189</v>
      </c>
      <c r="J465" s="29"/>
      <c r="K465" s="20">
        <v>83149</v>
      </c>
      <c r="L465" s="29"/>
      <c r="M465" s="20">
        <v>2389</v>
      </c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  <c r="IP465" s="5"/>
      <c r="IQ465" s="5"/>
      <c r="IR465" s="5"/>
      <c r="IS465" s="5"/>
    </row>
    <row r="466" spans="1:253" s="7" customFormat="1" ht="13.5" customHeight="1" x14ac:dyDescent="0.15">
      <c r="A466" s="20" t="s">
        <v>329</v>
      </c>
      <c r="B466" s="21" t="s">
        <v>9</v>
      </c>
      <c r="C466" s="20">
        <f t="shared" si="19"/>
        <v>895518</v>
      </c>
      <c r="D466" s="20"/>
      <c r="E466" s="20">
        <v>706666</v>
      </c>
      <c r="F466" s="29"/>
      <c r="G466" s="20">
        <v>281442</v>
      </c>
      <c r="H466" s="29"/>
      <c r="I466" s="20">
        <v>25774</v>
      </c>
      <c r="J466" s="29"/>
      <c r="K466" s="20">
        <v>-120446</v>
      </c>
      <c r="L466" s="29"/>
      <c r="M466" s="20">
        <v>2082</v>
      </c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</row>
    <row r="467" spans="1:253" s="7" customFormat="1" ht="13.5" customHeight="1" x14ac:dyDescent="0.15">
      <c r="A467" s="20" t="s">
        <v>325</v>
      </c>
      <c r="B467" s="21" t="s">
        <v>9</v>
      </c>
      <c r="C467" s="20">
        <f t="shared" si="19"/>
        <v>4387008</v>
      </c>
      <c r="D467" s="20"/>
      <c r="E467" s="20">
        <v>2941721</v>
      </c>
      <c r="F467" s="29"/>
      <c r="G467" s="20">
        <v>1268061</v>
      </c>
      <c r="H467" s="29"/>
      <c r="I467" s="20">
        <v>81315</v>
      </c>
      <c r="J467" s="29"/>
      <c r="K467" s="20">
        <v>94331</v>
      </c>
      <c r="L467" s="29"/>
      <c r="M467" s="20">
        <v>1580</v>
      </c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</row>
    <row r="468" spans="1:253" s="7" customFormat="1" ht="13.5" customHeight="1" x14ac:dyDescent="0.15">
      <c r="A468" s="20" t="s">
        <v>330</v>
      </c>
      <c r="B468" s="21"/>
      <c r="C468" s="20">
        <f>SUM(E468:M468)</f>
        <v>3569146</v>
      </c>
      <c r="D468" s="20"/>
      <c r="E468" s="20">
        <v>1704345</v>
      </c>
      <c r="F468" s="29"/>
      <c r="G468" s="20">
        <v>691156</v>
      </c>
      <c r="H468" s="29"/>
      <c r="I468" s="20">
        <v>8345</v>
      </c>
      <c r="J468" s="29"/>
      <c r="K468" s="20">
        <v>1154628</v>
      </c>
      <c r="L468" s="29"/>
      <c r="M468" s="20">
        <v>10672</v>
      </c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</row>
    <row r="469" spans="1:253" s="7" customFormat="1" ht="13.5" customHeight="1" x14ac:dyDescent="0.15">
      <c r="A469" s="20" t="s">
        <v>326</v>
      </c>
      <c r="B469" s="21" t="s">
        <v>9</v>
      </c>
      <c r="C469" s="25">
        <f t="shared" si="19"/>
        <v>611374</v>
      </c>
      <c r="D469" s="20"/>
      <c r="E469" s="25">
        <v>402182</v>
      </c>
      <c r="F469" s="29"/>
      <c r="G469" s="25">
        <v>164098</v>
      </c>
      <c r="H469" s="29"/>
      <c r="I469" s="25">
        <v>6024</v>
      </c>
      <c r="J469" s="29"/>
      <c r="K469" s="25">
        <v>29409</v>
      </c>
      <c r="L469" s="29"/>
      <c r="M469" s="25">
        <v>9661</v>
      </c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</row>
    <row r="470" spans="1:253" s="7" customFormat="1" ht="13.5" customHeight="1" x14ac:dyDescent="0.15">
      <c r="A470" s="20" t="s">
        <v>87</v>
      </c>
      <c r="B470" s="21" t="s">
        <v>9</v>
      </c>
      <c r="C470" s="25">
        <f t="shared" si="19"/>
        <v>16105303</v>
      </c>
      <c r="D470" s="20"/>
      <c r="E470" s="25">
        <f>SUM(E463:E469)</f>
        <v>9909956</v>
      </c>
      <c r="F470" s="29"/>
      <c r="G470" s="25">
        <f>SUM(G463:G469)</f>
        <v>4106527</v>
      </c>
      <c r="H470" s="29"/>
      <c r="I470" s="25">
        <f>SUM(I463:I469)</f>
        <v>218781</v>
      </c>
      <c r="J470" s="29"/>
      <c r="K470" s="25">
        <f>SUM(K463:K469)</f>
        <v>1791328</v>
      </c>
      <c r="L470" s="29"/>
      <c r="M470" s="25">
        <f>SUM(M463:M469)</f>
        <v>78711</v>
      </c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</row>
    <row r="471" spans="1:253" s="7" customFormat="1" ht="13.5" customHeight="1" x14ac:dyDescent="0.15">
      <c r="A471" s="28"/>
      <c r="B471" s="21" t="s">
        <v>9</v>
      </c>
      <c r="C471" s="20"/>
      <c r="D471" s="20"/>
      <c r="E471" s="20"/>
      <c r="F471" s="29"/>
      <c r="G471" s="20"/>
      <c r="H471" s="29"/>
      <c r="I471" s="20"/>
      <c r="J471" s="29"/>
      <c r="K471" s="20"/>
      <c r="L471" s="29"/>
      <c r="M471" s="20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</row>
    <row r="472" spans="1:253" s="7" customFormat="1" ht="13.5" customHeight="1" x14ac:dyDescent="0.15">
      <c r="A472" s="20" t="s">
        <v>174</v>
      </c>
      <c r="B472" s="21" t="s">
        <v>9</v>
      </c>
      <c r="C472" s="20"/>
      <c r="D472" s="20"/>
      <c r="E472" s="20"/>
      <c r="F472" s="29"/>
      <c r="G472" s="20"/>
      <c r="H472" s="29"/>
      <c r="I472" s="20"/>
      <c r="J472" s="29"/>
      <c r="K472" s="20"/>
      <c r="L472" s="29"/>
      <c r="M472" s="20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</row>
    <row r="473" spans="1:253" s="7" customFormat="1" ht="13.5" customHeight="1" x14ac:dyDescent="0.15">
      <c r="A473" s="20" t="s">
        <v>88</v>
      </c>
      <c r="B473" s="21" t="s">
        <v>9</v>
      </c>
      <c r="C473" s="20">
        <f>SUM(E473:M473)</f>
        <v>7929363</v>
      </c>
      <c r="D473" s="20"/>
      <c r="E473" s="20">
        <v>5479782</v>
      </c>
      <c r="F473" s="29"/>
      <c r="G473" s="20">
        <v>2240785</v>
      </c>
      <c r="H473" s="29"/>
      <c r="I473" s="20">
        <v>40567</v>
      </c>
      <c r="J473" s="29"/>
      <c r="K473" s="20">
        <v>168229</v>
      </c>
      <c r="L473" s="29"/>
      <c r="M473" s="20">
        <v>0</v>
      </c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</row>
    <row r="474" spans="1:253" s="7" customFormat="1" ht="13.5" customHeight="1" x14ac:dyDescent="0.15">
      <c r="A474" s="20" t="s">
        <v>89</v>
      </c>
      <c r="B474" s="21" t="s">
        <v>9</v>
      </c>
      <c r="C474" s="20">
        <f>SUM(E474:M474)</f>
        <v>1475500</v>
      </c>
      <c r="D474" s="20"/>
      <c r="E474" s="20">
        <v>1024572</v>
      </c>
      <c r="F474" s="29"/>
      <c r="G474" s="20">
        <v>414452</v>
      </c>
      <c r="H474" s="29"/>
      <c r="I474" s="20">
        <v>23120</v>
      </c>
      <c r="J474" s="29"/>
      <c r="K474" s="20">
        <v>13356</v>
      </c>
      <c r="L474" s="29"/>
      <c r="M474" s="20">
        <v>0</v>
      </c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</row>
    <row r="475" spans="1:253" s="7" customFormat="1" ht="13.5" customHeight="1" x14ac:dyDescent="0.15">
      <c r="A475" s="29" t="s">
        <v>90</v>
      </c>
      <c r="B475" s="46" t="s">
        <v>9</v>
      </c>
      <c r="C475" s="29">
        <f>SUM(E475:M475)</f>
        <v>2375278</v>
      </c>
      <c r="D475" s="29"/>
      <c r="E475" s="29">
        <v>20038</v>
      </c>
      <c r="F475" s="29"/>
      <c r="G475" s="29">
        <v>9731</v>
      </c>
      <c r="H475" s="29"/>
      <c r="I475" s="29">
        <v>0</v>
      </c>
      <c r="J475" s="29"/>
      <c r="K475" s="29">
        <v>2344318</v>
      </c>
      <c r="L475" s="29"/>
      <c r="M475" s="29">
        <v>1191</v>
      </c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  <c r="IP475" s="5"/>
      <c r="IQ475" s="5"/>
      <c r="IR475" s="5"/>
      <c r="IS475" s="5"/>
    </row>
    <row r="476" spans="1:253" s="7" customFormat="1" ht="13.5" customHeight="1" x14ac:dyDescent="0.15">
      <c r="A476" s="29" t="s">
        <v>280</v>
      </c>
      <c r="B476" s="46" t="s">
        <v>9</v>
      </c>
      <c r="C476" s="30">
        <f>SUM(E476:M476)</f>
        <v>2381507</v>
      </c>
      <c r="D476" s="20"/>
      <c r="E476" s="25">
        <v>1629547</v>
      </c>
      <c r="F476" s="29"/>
      <c r="G476" s="25">
        <v>664253</v>
      </c>
      <c r="H476" s="29"/>
      <c r="I476" s="25">
        <v>19885</v>
      </c>
      <c r="J476" s="29"/>
      <c r="K476" s="25">
        <v>62444</v>
      </c>
      <c r="L476" s="29"/>
      <c r="M476" s="25">
        <v>5378</v>
      </c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  <c r="IP476" s="5"/>
      <c r="IQ476" s="5"/>
      <c r="IR476" s="5"/>
      <c r="IS476" s="5"/>
    </row>
    <row r="477" spans="1:253" s="7" customFormat="1" ht="13.5" customHeight="1" x14ac:dyDescent="0.15">
      <c r="A477" s="20" t="s">
        <v>91</v>
      </c>
      <c r="B477" s="21" t="s">
        <v>9</v>
      </c>
      <c r="C477" s="25">
        <f>SUM(E477:M477)</f>
        <v>14161648</v>
      </c>
      <c r="D477" s="20"/>
      <c r="E477" s="25">
        <f>SUM(E473:E476)</f>
        <v>8153939</v>
      </c>
      <c r="F477" s="29"/>
      <c r="G477" s="25">
        <f>SUM(G473:G476)</f>
        <v>3329221</v>
      </c>
      <c r="H477" s="29"/>
      <c r="I477" s="25">
        <f>SUM(I473:I476)</f>
        <v>83572</v>
      </c>
      <c r="J477" s="29"/>
      <c r="K477" s="25">
        <f>SUM(K473:K476)</f>
        <v>2588347</v>
      </c>
      <c r="L477" s="29"/>
      <c r="M477" s="25">
        <f>SUM(M473:M476)</f>
        <v>6569</v>
      </c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</row>
    <row r="478" spans="1:253" s="7" customFormat="1" ht="13.5" customHeight="1" x14ac:dyDescent="0.15">
      <c r="A478" s="20"/>
      <c r="B478" s="21" t="s">
        <v>9</v>
      </c>
      <c r="C478" s="20"/>
      <c r="D478" s="20"/>
      <c r="E478" s="20"/>
      <c r="F478" s="29"/>
      <c r="G478" s="20"/>
      <c r="H478" s="29"/>
      <c r="I478" s="20"/>
      <c r="J478" s="29"/>
      <c r="K478" s="20"/>
      <c r="L478" s="29"/>
      <c r="M478" s="20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</row>
    <row r="479" spans="1:253" s="7" customFormat="1" ht="13.5" customHeight="1" x14ac:dyDescent="0.15">
      <c r="A479" s="20" t="s">
        <v>175</v>
      </c>
      <c r="B479" s="21" t="s">
        <v>9</v>
      </c>
      <c r="C479" s="20" t="s">
        <v>9</v>
      </c>
      <c r="D479" s="20"/>
      <c r="E479" s="20" t="s">
        <v>9</v>
      </c>
      <c r="F479" s="29" t="s">
        <v>9</v>
      </c>
      <c r="G479" s="20" t="s">
        <v>9</v>
      </c>
      <c r="H479" s="29" t="s">
        <v>9</v>
      </c>
      <c r="I479" s="20" t="s">
        <v>9</v>
      </c>
      <c r="J479" s="29" t="s">
        <v>9</v>
      </c>
      <c r="K479" s="20" t="s">
        <v>9</v>
      </c>
      <c r="L479" s="29" t="s">
        <v>9</v>
      </c>
      <c r="M479" s="20" t="s">
        <v>9</v>
      </c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</row>
    <row r="480" spans="1:253" s="7" customFormat="1" ht="13.5" customHeight="1" x14ac:dyDescent="0.15">
      <c r="A480" s="20" t="s">
        <v>358</v>
      </c>
      <c r="B480" s="21" t="s">
        <v>9</v>
      </c>
      <c r="C480" s="20">
        <f>SUM(E480:M480)</f>
        <v>1420056</v>
      </c>
      <c r="D480" s="20"/>
      <c r="E480" s="20">
        <v>946830</v>
      </c>
      <c r="F480" s="29"/>
      <c r="G480" s="20">
        <v>382949</v>
      </c>
      <c r="H480" s="29"/>
      <c r="I480" s="20">
        <v>0</v>
      </c>
      <c r="J480" s="29"/>
      <c r="K480" s="20">
        <v>90277</v>
      </c>
      <c r="L480" s="29"/>
      <c r="M480" s="20">
        <v>0</v>
      </c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</row>
    <row r="481" spans="1:253" s="7" customFormat="1" ht="13.5" customHeight="1" x14ac:dyDescent="0.15">
      <c r="A481" s="20" t="s">
        <v>319</v>
      </c>
      <c r="B481" s="21" t="s">
        <v>9</v>
      </c>
      <c r="C481" s="20">
        <f>SUM(E481:M481)</f>
        <v>-4914</v>
      </c>
      <c r="D481" s="20"/>
      <c r="E481" s="20">
        <v>-4914</v>
      </c>
      <c r="F481" s="29"/>
      <c r="G481" s="20">
        <v>0</v>
      </c>
      <c r="H481" s="29"/>
      <c r="I481" s="20">
        <v>0</v>
      </c>
      <c r="J481" s="29"/>
      <c r="K481" s="20">
        <v>0</v>
      </c>
      <c r="L481" s="29"/>
      <c r="M481" s="20">
        <v>0</v>
      </c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</row>
    <row r="482" spans="1:253" s="7" customFormat="1" ht="13.5" customHeight="1" x14ac:dyDescent="0.15">
      <c r="A482" s="20" t="s">
        <v>281</v>
      </c>
      <c r="B482" s="21" t="s">
        <v>9</v>
      </c>
      <c r="C482" s="20">
        <f t="shared" ref="C482:C490" si="20">SUM(E482:M482)</f>
        <v>865044</v>
      </c>
      <c r="D482" s="20"/>
      <c r="E482" s="20">
        <v>556965</v>
      </c>
      <c r="F482" s="29"/>
      <c r="G482" s="20">
        <v>182482</v>
      </c>
      <c r="H482" s="29"/>
      <c r="I482" s="20">
        <v>48629</v>
      </c>
      <c r="J482" s="29"/>
      <c r="K482" s="20">
        <v>76367</v>
      </c>
      <c r="L482" s="29"/>
      <c r="M482" s="20">
        <v>601</v>
      </c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</row>
    <row r="483" spans="1:253" s="7" customFormat="1" ht="13.5" customHeight="1" x14ac:dyDescent="0.15">
      <c r="A483" s="20" t="s">
        <v>93</v>
      </c>
      <c r="B483" s="21" t="s">
        <v>9</v>
      </c>
      <c r="C483" s="20">
        <f t="shared" si="20"/>
        <v>3483573</v>
      </c>
      <c r="D483" s="20"/>
      <c r="E483" s="20">
        <v>2238298</v>
      </c>
      <c r="F483" s="29"/>
      <c r="G483" s="20">
        <v>986852</v>
      </c>
      <c r="H483" s="29"/>
      <c r="I483" s="20">
        <v>25868</v>
      </c>
      <c r="J483" s="29"/>
      <c r="K483" s="20">
        <v>232555</v>
      </c>
      <c r="L483" s="29"/>
      <c r="M483" s="20">
        <v>0</v>
      </c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</row>
    <row r="484" spans="1:253" s="7" customFormat="1" ht="13.5" customHeight="1" x14ac:dyDescent="0.15">
      <c r="A484" s="20" t="s">
        <v>195</v>
      </c>
      <c r="B484" s="21"/>
      <c r="C484" s="20">
        <f t="shared" si="20"/>
        <v>6962207</v>
      </c>
      <c r="D484" s="20"/>
      <c r="E484" s="20">
        <v>4340832</v>
      </c>
      <c r="F484" s="29"/>
      <c r="G484" s="20">
        <v>1864021</v>
      </c>
      <c r="H484" s="29"/>
      <c r="I484" s="20">
        <v>52237</v>
      </c>
      <c r="J484" s="29"/>
      <c r="K484" s="20">
        <v>682293</v>
      </c>
      <c r="L484" s="29"/>
      <c r="M484" s="20">
        <v>22824</v>
      </c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</row>
    <row r="485" spans="1:253" s="7" customFormat="1" ht="13.5" customHeight="1" x14ac:dyDescent="0.15">
      <c r="A485" s="20" t="s">
        <v>343</v>
      </c>
      <c r="B485" s="21"/>
      <c r="C485" s="20">
        <f>SUM(E485:M485)</f>
        <v>24116</v>
      </c>
      <c r="D485" s="20"/>
      <c r="E485" s="20">
        <v>0</v>
      </c>
      <c r="F485" s="29"/>
      <c r="G485" s="20">
        <v>0</v>
      </c>
      <c r="H485" s="29"/>
      <c r="I485" s="20">
        <v>8656</v>
      </c>
      <c r="J485" s="29"/>
      <c r="K485" s="20">
        <v>15460</v>
      </c>
      <c r="L485" s="29"/>
      <c r="M485" s="20">
        <v>0</v>
      </c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</row>
    <row r="486" spans="1:253" s="7" customFormat="1" ht="13.5" customHeight="1" x14ac:dyDescent="0.15">
      <c r="A486" s="20" t="s">
        <v>359</v>
      </c>
      <c r="B486" s="21"/>
      <c r="C486" s="20">
        <f>SUM(E486:M486)</f>
        <v>84250</v>
      </c>
      <c r="D486" s="20"/>
      <c r="E486" s="24">
        <v>0</v>
      </c>
      <c r="F486" s="29"/>
      <c r="G486" s="24">
        <v>0</v>
      </c>
      <c r="H486" s="29"/>
      <c r="I486" s="24">
        <v>0</v>
      </c>
      <c r="J486" s="29"/>
      <c r="K486" s="24">
        <v>84250</v>
      </c>
      <c r="L486" s="29"/>
      <c r="M486" s="24">
        <v>0</v>
      </c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</row>
    <row r="487" spans="1:253" s="7" customFormat="1" ht="13.5" customHeight="1" x14ac:dyDescent="0.15">
      <c r="A487" s="20" t="s">
        <v>341</v>
      </c>
      <c r="B487" s="21"/>
      <c r="C487" s="20">
        <f>SUM(E487:M487)</f>
        <v>1194640</v>
      </c>
      <c r="D487" s="20"/>
      <c r="E487" s="20">
        <v>0</v>
      </c>
      <c r="F487" s="29"/>
      <c r="G487" s="20">
        <v>0</v>
      </c>
      <c r="H487" s="29"/>
      <c r="I487" s="20">
        <v>0</v>
      </c>
      <c r="J487" s="29"/>
      <c r="K487" s="20">
        <v>1194640</v>
      </c>
      <c r="L487" s="29"/>
      <c r="M487" s="20">
        <v>0</v>
      </c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</row>
    <row r="488" spans="1:253" s="7" customFormat="1" ht="13.5" customHeight="1" x14ac:dyDescent="0.15">
      <c r="A488" s="20" t="s">
        <v>94</v>
      </c>
      <c r="B488" s="21" t="s">
        <v>9</v>
      </c>
      <c r="C488" s="20">
        <f t="shared" si="20"/>
        <v>61021</v>
      </c>
      <c r="D488" s="20"/>
      <c r="E488" s="20">
        <v>39537</v>
      </c>
      <c r="F488" s="29"/>
      <c r="G488" s="20">
        <v>16008</v>
      </c>
      <c r="H488" s="29"/>
      <c r="I488" s="20">
        <v>0</v>
      </c>
      <c r="J488" s="29"/>
      <c r="K488" s="20">
        <v>4496</v>
      </c>
      <c r="L488" s="29"/>
      <c r="M488" s="20">
        <v>980</v>
      </c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  <c r="HY488" s="5"/>
      <c r="HZ488" s="5"/>
      <c r="IA488" s="5"/>
      <c r="IB488" s="5"/>
      <c r="IC488" s="5"/>
      <c r="ID488" s="5"/>
      <c r="IE488" s="5"/>
      <c r="IF488" s="5"/>
      <c r="IG488" s="5"/>
      <c r="IH488" s="5"/>
      <c r="II488" s="5"/>
      <c r="IJ488" s="5"/>
      <c r="IK488" s="5"/>
      <c r="IL488" s="5"/>
      <c r="IM488" s="5"/>
      <c r="IN488" s="5"/>
      <c r="IO488" s="5"/>
      <c r="IP488" s="5"/>
      <c r="IQ488" s="5"/>
      <c r="IR488" s="5"/>
      <c r="IS488" s="5"/>
    </row>
    <row r="489" spans="1:253" s="7" customFormat="1" ht="13.5" customHeight="1" x14ac:dyDescent="0.15">
      <c r="A489" s="20" t="s">
        <v>145</v>
      </c>
      <c r="B489" s="21" t="s">
        <v>9</v>
      </c>
      <c r="C489" s="20">
        <f t="shared" si="20"/>
        <v>-1257256</v>
      </c>
      <c r="D489" s="20"/>
      <c r="E489" s="20">
        <v>3818594</v>
      </c>
      <c r="F489" s="29"/>
      <c r="G489" s="20">
        <v>1642911</v>
      </c>
      <c r="H489" s="29"/>
      <c r="I489" s="20">
        <v>33740</v>
      </c>
      <c r="J489" s="29"/>
      <c r="K489" s="20">
        <v>-7144298</v>
      </c>
      <c r="L489" s="29"/>
      <c r="M489" s="20">
        <v>391797</v>
      </c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  <c r="HY489" s="5"/>
      <c r="HZ489" s="5"/>
      <c r="IA489" s="5"/>
      <c r="IB489" s="5"/>
      <c r="IC489" s="5"/>
      <c r="ID489" s="5"/>
      <c r="IE489" s="5"/>
      <c r="IF489" s="5"/>
      <c r="IG489" s="5"/>
      <c r="IH489" s="5"/>
      <c r="II489" s="5"/>
      <c r="IJ489" s="5"/>
      <c r="IK489" s="5"/>
      <c r="IL489" s="5"/>
      <c r="IM489" s="5"/>
      <c r="IN489" s="5"/>
      <c r="IO489" s="5"/>
      <c r="IP489" s="5"/>
      <c r="IQ489" s="5"/>
      <c r="IR489" s="5"/>
      <c r="IS489" s="5"/>
    </row>
    <row r="490" spans="1:253" s="7" customFormat="1" ht="13.5" customHeight="1" x14ac:dyDescent="0.15">
      <c r="A490" s="20" t="s">
        <v>95</v>
      </c>
      <c r="B490" s="21" t="s">
        <v>9</v>
      </c>
      <c r="C490" s="20">
        <f t="shared" si="20"/>
        <v>2300902</v>
      </c>
      <c r="D490" s="20"/>
      <c r="E490" s="26">
        <v>1482779</v>
      </c>
      <c r="F490" s="29"/>
      <c r="G490" s="26">
        <v>271129</v>
      </c>
      <c r="H490" s="29"/>
      <c r="I490" s="26">
        <v>7834</v>
      </c>
      <c r="J490" s="29"/>
      <c r="K490" s="26">
        <v>537910</v>
      </c>
      <c r="L490" s="29"/>
      <c r="M490" s="26">
        <v>1250</v>
      </c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  <c r="HY490" s="5"/>
      <c r="HZ490" s="5"/>
      <c r="IA490" s="5"/>
      <c r="IB490" s="5"/>
      <c r="IC490" s="5"/>
      <c r="ID490" s="5"/>
      <c r="IE490" s="5"/>
      <c r="IF490" s="5"/>
      <c r="IG490" s="5"/>
      <c r="IH490" s="5"/>
      <c r="II490" s="5"/>
      <c r="IJ490" s="5"/>
      <c r="IK490" s="5"/>
      <c r="IL490" s="5"/>
      <c r="IM490" s="5"/>
      <c r="IN490" s="5"/>
      <c r="IO490" s="5"/>
      <c r="IP490" s="5"/>
      <c r="IQ490" s="5"/>
      <c r="IR490" s="5"/>
      <c r="IS490" s="5"/>
    </row>
    <row r="491" spans="1:253" s="7" customFormat="1" ht="13.5" customHeight="1" x14ac:dyDescent="0.15">
      <c r="A491" s="20" t="s">
        <v>282</v>
      </c>
      <c r="B491" s="21" t="s">
        <v>9</v>
      </c>
      <c r="C491" s="27">
        <f>SUM(E491:M491)</f>
        <v>15133639</v>
      </c>
      <c r="D491" s="20"/>
      <c r="E491" s="27">
        <f>SUM(E480:E490)</f>
        <v>13418921</v>
      </c>
      <c r="F491" s="29"/>
      <c r="G491" s="27">
        <f>SUM(G480:G490)</f>
        <v>5346352</v>
      </c>
      <c r="H491" s="29"/>
      <c r="I491" s="27">
        <f>SUM(I480:I490)</f>
        <v>176964</v>
      </c>
      <c r="J491" s="29"/>
      <c r="K491" s="27">
        <f>SUM(K480:K490)</f>
        <v>-4226050</v>
      </c>
      <c r="L491" s="29"/>
      <c r="M491" s="27">
        <f>SUM(M480:M490)</f>
        <v>417452</v>
      </c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  <c r="IP491" s="5"/>
      <c r="IQ491" s="5"/>
      <c r="IR491" s="5"/>
      <c r="IS491" s="5"/>
    </row>
    <row r="492" spans="1:253" s="7" customFormat="1" ht="13.5" customHeight="1" x14ac:dyDescent="0.15">
      <c r="A492" s="20"/>
      <c r="B492" s="21" t="s">
        <v>9</v>
      </c>
      <c r="C492" s="20"/>
      <c r="D492" s="20"/>
      <c r="E492" s="20"/>
      <c r="F492" s="29"/>
      <c r="G492" s="20"/>
      <c r="H492" s="29"/>
      <c r="I492" s="20"/>
      <c r="J492" s="29"/>
      <c r="K492" s="20"/>
      <c r="L492" s="29"/>
      <c r="M492" s="20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  <c r="IP492" s="5"/>
      <c r="IQ492" s="5"/>
      <c r="IR492" s="5"/>
      <c r="IS492" s="5"/>
    </row>
    <row r="493" spans="1:253" s="7" customFormat="1" ht="13.5" customHeight="1" x14ac:dyDescent="0.15">
      <c r="A493" s="20" t="s">
        <v>309</v>
      </c>
      <c r="B493" s="21" t="s">
        <v>9</v>
      </c>
      <c r="C493" s="20" t="s">
        <v>9</v>
      </c>
      <c r="D493" s="20"/>
      <c r="E493" s="20" t="s">
        <v>9</v>
      </c>
      <c r="F493" s="29" t="s">
        <v>9</v>
      </c>
      <c r="G493" s="20" t="s">
        <v>9</v>
      </c>
      <c r="H493" s="29" t="s">
        <v>9</v>
      </c>
      <c r="I493" s="20" t="s">
        <v>9</v>
      </c>
      <c r="J493" s="29" t="s">
        <v>9</v>
      </c>
      <c r="K493" s="20" t="s">
        <v>9</v>
      </c>
      <c r="L493" s="29" t="s">
        <v>9</v>
      </c>
      <c r="M493" s="20" t="s">
        <v>9</v>
      </c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  <c r="HY493" s="5"/>
      <c r="HZ493" s="5"/>
      <c r="IA493" s="5"/>
      <c r="IB493" s="5"/>
      <c r="IC493" s="5"/>
      <c r="ID493" s="5"/>
      <c r="IE493" s="5"/>
      <c r="IF493" s="5"/>
      <c r="IG493" s="5"/>
      <c r="IH493" s="5"/>
      <c r="II493" s="5"/>
      <c r="IJ493" s="5"/>
      <c r="IK493" s="5"/>
      <c r="IL493" s="5"/>
      <c r="IM493" s="5"/>
      <c r="IN493" s="5"/>
      <c r="IO493" s="5"/>
      <c r="IP493" s="5"/>
      <c r="IQ493" s="5"/>
      <c r="IR493" s="5"/>
      <c r="IS493" s="5"/>
    </row>
    <row r="494" spans="1:253" s="7" customFormat="1" ht="13.5" customHeight="1" x14ac:dyDescent="0.15">
      <c r="A494" s="20" t="s">
        <v>320</v>
      </c>
      <c r="B494" s="21" t="s">
        <v>9</v>
      </c>
      <c r="C494" s="20">
        <f t="shared" ref="C494:C503" si="21">SUM(E494:M494)</f>
        <v>1506437</v>
      </c>
      <c r="D494" s="20"/>
      <c r="E494" s="24">
        <v>1073525</v>
      </c>
      <c r="F494" s="29"/>
      <c r="G494" s="24">
        <v>390458</v>
      </c>
      <c r="H494" s="29"/>
      <c r="I494" s="24">
        <v>1253</v>
      </c>
      <c r="J494" s="29"/>
      <c r="K494" s="24">
        <v>41201</v>
      </c>
      <c r="L494" s="29"/>
      <c r="M494" s="24">
        <v>0</v>
      </c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  <c r="HT494" s="5"/>
      <c r="HU494" s="5"/>
      <c r="HV494" s="5"/>
      <c r="HW494" s="5"/>
      <c r="HX494" s="5"/>
      <c r="HY494" s="5"/>
      <c r="HZ494" s="5"/>
      <c r="IA494" s="5"/>
      <c r="IB494" s="5"/>
      <c r="IC494" s="5"/>
      <c r="ID494" s="5"/>
      <c r="IE494" s="5"/>
      <c r="IF494" s="5"/>
      <c r="IG494" s="5"/>
      <c r="IH494" s="5"/>
      <c r="II494" s="5"/>
      <c r="IJ494" s="5"/>
      <c r="IK494" s="5"/>
      <c r="IL494" s="5"/>
      <c r="IM494" s="5"/>
      <c r="IN494" s="5"/>
      <c r="IO494" s="5"/>
      <c r="IP494" s="5"/>
      <c r="IQ494" s="5"/>
      <c r="IR494" s="5"/>
      <c r="IS494" s="5"/>
    </row>
    <row r="495" spans="1:253" s="7" customFormat="1" ht="13.5" customHeight="1" x14ac:dyDescent="0.15">
      <c r="A495" s="20" t="s">
        <v>324</v>
      </c>
      <c r="B495" s="21" t="s">
        <v>9</v>
      </c>
      <c r="C495" s="20">
        <f t="shared" si="21"/>
        <v>303181</v>
      </c>
      <c r="D495" s="20"/>
      <c r="E495" s="24">
        <v>133399</v>
      </c>
      <c r="F495" s="29"/>
      <c r="G495" s="24">
        <v>18191</v>
      </c>
      <c r="H495" s="29"/>
      <c r="I495" s="24">
        <v>0</v>
      </c>
      <c r="J495" s="29"/>
      <c r="K495" s="24">
        <v>151591</v>
      </c>
      <c r="L495" s="29"/>
      <c r="M495" s="24">
        <v>0</v>
      </c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  <c r="IP495" s="5"/>
      <c r="IQ495" s="5"/>
      <c r="IR495" s="5"/>
      <c r="IS495" s="5"/>
    </row>
    <row r="496" spans="1:253" s="7" customFormat="1" ht="13.5" customHeight="1" x14ac:dyDescent="0.15">
      <c r="A496" s="20" t="s">
        <v>322</v>
      </c>
      <c r="B496" s="21" t="s">
        <v>9</v>
      </c>
      <c r="C496" s="20">
        <f t="shared" si="21"/>
        <v>58123</v>
      </c>
      <c r="D496" s="20"/>
      <c r="E496" s="24">
        <v>4119</v>
      </c>
      <c r="F496" s="29"/>
      <c r="G496" s="24">
        <v>0</v>
      </c>
      <c r="H496" s="29"/>
      <c r="I496" s="24">
        <v>1718</v>
      </c>
      <c r="J496" s="29"/>
      <c r="K496" s="24">
        <v>52286</v>
      </c>
      <c r="L496" s="29"/>
      <c r="M496" s="24">
        <v>0</v>
      </c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  <c r="HY496" s="5"/>
      <c r="HZ496" s="5"/>
      <c r="IA496" s="5"/>
      <c r="IB496" s="5"/>
      <c r="IC496" s="5"/>
      <c r="ID496" s="5"/>
      <c r="IE496" s="5"/>
      <c r="IF496" s="5"/>
      <c r="IG496" s="5"/>
      <c r="IH496" s="5"/>
      <c r="II496" s="5"/>
      <c r="IJ496" s="5"/>
      <c r="IK496" s="5"/>
      <c r="IL496" s="5"/>
      <c r="IM496" s="5"/>
      <c r="IN496" s="5"/>
      <c r="IO496" s="5"/>
      <c r="IP496" s="5"/>
      <c r="IQ496" s="5"/>
      <c r="IR496" s="5"/>
      <c r="IS496" s="5"/>
    </row>
    <row r="497" spans="1:253" s="7" customFormat="1" ht="13.5" customHeight="1" x14ac:dyDescent="0.15">
      <c r="A497" s="20" t="s">
        <v>96</v>
      </c>
      <c r="B497" s="21" t="s">
        <v>9</v>
      </c>
      <c r="C497" s="20">
        <f t="shared" si="21"/>
        <v>82031</v>
      </c>
      <c r="D497" s="20"/>
      <c r="E497" s="24">
        <v>0</v>
      </c>
      <c r="F497" s="29"/>
      <c r="G497" s="24">
        <v>0</v>
      </c>
      <c r="H497" s="29"/>
      <c r="I497" s="24">
        <v>0</v>
      </c>
      <c r="J497" s="29"/>
      <c r="K497" s="24">
        <v>82031</v>
      </c>
      <c r="L497" s="29"/>
      <c r="M497" s="24">
        <v>0</v>
      </c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  <c r="HT497" s="5"/>
      <c r="HU497" s="5"/>
      <c r="HV497" s="5"/>
      <c r="HW497" s="5"/>
      <c r="HX497" s="5"/>
      <c r="HY497" s="5"/>
      <c r="HZ497" s="5"/>
      <c r="IA497" s="5"/>
      <c r="IB497" s="5"/>
      <c r="IC497" s="5"/>
      <c r="ID497" s="5"/>
      <c r="IE497" s="5"/>
      <c r="IF497" s="5"/>
      <c r="IG497" s="5"/>
      <c r="IH497" s="5"/>
      <c r="II497" s="5"/>
      <c r="IJ497" s="5"/>
      <c r="IK497" s="5"/>
      <c r="IL497" s="5"/>
      <c r="IM497" s="5"/>
      <c r="IN497" s="5"/>
      <c r="IO497" s="5"/>
      <c r="IP497" s="5"/>
      <c r="IQ497" s="5"/>
      <c r="IR497" s="5"/>
      <c r="IS497" s="5"/>
    </row>
    <row r="498" spans="1:253" s="7" customFormat="1" ht="13.5" customHeight="1" x14ac:dyDescent="0.15">
      <c r="A498" s="20" t="s">
        <v>321</v>
      </c>
      <c r="B498" s="21" t="s">
        <v>9</v>
      </c>
      <c r="C498" s="20">
        <f t="shared" si="21"/>
        <v>26996</v>
      </c>
      <c r="D498" s="20"/>
      <c r="E498" s="24">
        <v>375</v>
      </c>
      <c r="F498" s="29"/>
      <c r="G498" s="24">
        <v>61</v>
      </c>
      <c r="H498" s="29"/>
      <c r="I498" s="24">
        <v>0</v>
      </c>
      <c r="J498" s="29"/>
      <c r="K498" s="24">
        <v>26560</v>
      </c>
      <c r="L498" s="29"/>
      <c r="M498" s="24">
        <v>0</v>
      </c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  <c r="HB498" s="5"/>
      <c r="HC498" s="5"/>
      <c r="HD498" s="5"/>
      <c r="HE498" s="5"/>
      <c r="HF498" s="5"/>
      <c r="HG498" s="5"/>
      <c r="HH498" s="5"/>
      <c r="HI498" s="5"/>
      <c r="HJ498" s="5"/>
      <c r="HK498" s="5"/>
      <c r="HL498" s="5"/>
      <c r="HM498" s="5"/>
      <c r="HN498" s="5"/>
      <c r="HO498" s="5"/>
      <c r="HP498" s="5"/>
      <c r="HQ498" s="5"/>
      <c r="HR498" s="5"/>
      <c r="HS498" s="5"/>
      <c r="HT498" s="5"/>
      <c r="HU498" s="5"/>
      <c r="HV498" s="5"/>
      <c r="HW498" s="5"/>
      <c r="HX498" s="5"/>
      <c r="HY498" s="5"/>
      <c r="HZ498" s="5"/>
      <c r="IA498" s="5"/>
      <c r="IB498" s="5"/>
      <c r="IC498" s="5"/>
      <c r="ID498" s="5"/>
      <c r="IE498" s="5"/>
      <c r="IF498" s="5"/>
      <c r="IG498" s="5"/>
      <c r="IH498" s="5"/>
      <c r="II498" s="5"/>
      <c r="IJ498" s="5"/>
      <c r="IK498" s="5"/>
      <c r="IL498" s="5"/>
      <c r="IM498" s="5"/>
      <c r="IN498" s="5"/>
      <c r="IO498" s="5"/>
      <c r="IP498" s="5"/>
      <c r="IQ498" s="5"/>
      <c r="IR498" s="5"/>
      <c r="IS498" s="5"/>
    </row>
    <row r="499" spans="1:253" s="7" customFormat="1" ht="13.5" customHeight="1" x14ac:dyDescent="0.15">
      <c r="A499" s="20" t="s">
        <v>92</v>
      </c>
      <c r="B499" s="21" t="s">
        <v>9</v>
      </c>
      <c r="C499" s="20">
        <f t="shared" si="21"/>
        <v>44469</v>
      </c>
      <c r="D499" s="20"/>
      <c r="E499" s="24">
        <v>0</v>
      </c>
      <c r="F499" s="29"/>
      <c r="G499" s="24">
        <v>0</v>
      </c>
      <c r="H499" s="29"/>
      <c r="I499" s="24">
        <v>44</v>
      </c>
      <c r="J499" s="29"/>
      <c r="K499" s="24">
        <v>44425</v>
      </c>
      <c r="L499" s="29"/>
      <c r="M499" s="24">
        <v>0</v>
      </c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  <c r="HT499" s="5"/>
      <c r="HU499" s="5"/>
      <c r="HV499" s="5"/>
      <c r="HW499" s="5"/>
      <c r="HX499" s="5"/>
      <c r="HY499" s="5"/>
      <c r="HZ499" s="5"/>
      <c r="IA499" s="5"/>
      <c r="IB499" s="5"/>
      <c r="IC499" s="5"/>
      <c r="ID499" s="5"/>
      <c r="IE499" s="5"/>
      <c r="IF499" s="5"/>
      <c r="IG499" s="5"/>
      <c r="IH499" s="5"/>
      <c r="II499" s="5"/>
      <c r="IJ499" s="5"/>
      <c r="IK499" s="5"/>
      <c r="IL499" s="5"/>
      <c r="IM499" s="5"/>
      <c r="IN499" s="5"/>
      <c r="IO499" s="5"/>
      <c r="IP499" s="5"/>
      <c r="IQ499" s="5"/>
      <c r="IR499" s="5"/>
      <c r="IS499" s="5"/>
    </row>
    <row r="500" spans="1:253" s="7" customFormat="1" ht="13.5" customHeight="1" x14ac:dyDescent="0.15">
      <c r="A500" s="20" t="s">
        <v>323</v>
      </c>
      <c r="B500" s="21" t="s">
        <v>9</v>
      </c>
      <c r="C500" s="20">
        <f t="shared" si="21"/>
        <v>323</v>
      </c>
      <c r="D500" s="20"/>
      <c r="E500" s="24">
        <v>0</v>
      </c>
      <c r="F500" s="29"/>
      <c r="G500" s="24">
        <v>0</v>
      </c>
      <c r="H500" s="29"/>
      <c r="I500" s="24">
        <v>0</v>
      </c>
      <c r="J500" s="29"/>
      <c r="K500" s="24">
        <v>323</v>
      </c>
      <c r="L500" s="29"/>
      <c r="M500" s="24">
        <v>0</v>
      </c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  <c r="HY500" s="5"/>
      <c r="HZ500" s="5"/>
      <c r="IA500" s="5"/>
      <c r="IB500" s="5"/>
      <c r="IC500" s="5"/>
      <c r="ID500" s="5"/>
      <c r="IE500" s="5"/>
      <c r="IF500" s="5"/>
      <c r="IG500" s="5"/>
      <c r="IH500" s="5"/>
      <c r="II500" s="5"/>
      <c r="IJ500" s="5"/>
      <c r="IK500" s="5"/>
      <c r="IL500" s="5"/>
      <c r="IM500" s="5"/>
      <c r="IN500" s="5"/>
      <c r="IO500" s="5"/>
      <c r="IP500" s="5"/>
      <c r="IQ500" s="5"/>
      <c r="IR500" s="5"/>
      <c r="IS500" s="5"/>
    </row>
    <row r="501" spans="1:253" s="7" customFormat="1" ht="13.5" customHeight="1" x14ac:dyDescent="0.15">
      <c r="A501" s="20" t="s">
        <v>360</v>
      </c>
      <c r="B501" s="21"/>
      <c r="C501" s="20">
        <f t="shared" si="21"/>
        <v>77883</v>
      </c>
      <c r="D501" s="20"/>
      <c r="E501" s="24">
        <v>55138</v>
      </c>
      <c r="F501" s="29"/>
      <c r="G501" s="24">
        <v>22745</v>
      </c>
      <c r="H501" s="29"/>
      <c r="I501" s="24">
        <v>0</v>
      </c>
      <c r="J501" s="29"/>
      <c r="K501" s="24">
        <v>0</v>
      </c>
      <c r="L501" s="29"/>
      <c r="M501" s="24">
        <v>0</v>
      </c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  <c r="HB501" s="5"/>
      <c r="HC501" s="5"/>
      <c r="HD501" s="5"/>
      <c r="HE501" s="5"/>
      <c r="HF501" s="5"/>
      <c r="HG501" s="5"/>
      <c r="HH501" s="5"/>
      <c r="HI501" s="5"/>
      <c r="HJ501" s="5"/>
      <c r="HK501" s="5"/>
      <c r="HL501" s="5"/>
      <c r="HM501" s="5"/>
      <c r="HN501" s="5"/>
      <c r="HO501" s="5"/>
      <c r="HP501" s="5"/>
      <c r="HQ501" s="5"/>
      <c r="HR501" s="5"/>
      <c r="HS501" s="5"/>
      <c r="HT501" s="5"/>
      <c r="HU501" s="5"/>
      <c r="HV501" s="5"/>
      <c r="HW501" s="5"/>
      <c r="HX501" s="5"/>
      <c r="HY501" s="5"/>
      <c r="HZ501" s="5"/>
      <c r="IA501" s="5"/>
      <c r="IB501" s="5"/>
      <c r="IC501" s="5"/>
      <c r="ID501" s="5"/>
      <c r="IE501" s="5"/>
      <c r="IF501" s="5"/>
      <c r="IG501" s="5"/>
      <c r="IH501" s="5"/>
      <c r="II501" s="5"/>
      <c r="IJ501" s="5"/>
      <c r="IK501" s="5"/>
      <c r="IL501" s="5"/>
      <c r="IM501" s="5"/>
      <c r="IN501" s="5"/>
      <c r="IO501" s="5"/>
      <c r="IP501" s="5"/>
      <c r="IQ501" s="5"/>
      <c r="IR501" s="5"/>
      <c r="IS501" s="5"/>
    </row>
    <row r="502" spans="1:253" s="7" customFormat="1" ht="13.5" customHeight="1" x14ac:dyDescent="0.15">
      <c r="A502" s="20" t="s">
        <v>346</v>
      </c>
      <c r="B502" s="21" t="s">
        <v>9</v>
      </c>
      <c r="C502" s="30">
        <f t="shared" si="21"/>
        <v>17684</v>
      </c>
      <c r="D502" s="20"/>
      <c r="E502" s="38">
        <v>0</v>
      </c>
      <c r="F502" s="29"/>
      <c r="G502" s="38">
        <v>0</v>
      </c>
      <c r="H502" s="29"/>
      <c r="I502" s="38">
        <v>0</v>
      </c>
      <c r="J502" s="29"/>
      <c r="K502" s="38">
        <v>17684</v>
      </c>
      <c r="L502" s="29"/>
      <c r="M502" s="38">
        <v>0</v>
      </c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  <c r="HB502" s="5"/>
      <c r="HC502" s="5"/>
      <c r="HD502" s="5"/>
      <c r="HE502" s="5"/>
      <c r="HF502" s="5"/>
      <c r="HG502" s="5"/>
      <c r="HH502" s="5"/>
      <c r="HI502" s="5"/>
      <c r="HJ502" s="5"/>
      <c r="HK502" s="5"/>
      <c r="HL502" s="5"/>
      <c r="HM502" s="5"/>
      <c r="HN502" s="5"/>
      <c r="HO502" s="5"/>
      <c r="HP502" s="5"/>
      <c r="HQ502" s="5"/>
      <c r="HR502" s="5"/>
      <c r="HS502" s="5"/>
      <c r="HT502" s="5"/>
      <c r="HU502" s="5"/>
      <c r="HV502" s="5"/>
      <c r="HW502" s="5"/>
      <c r="HX502" s="5"/>
      <c r="HY502" s="5"/>
      <c r="HZ502" s="5"/>
      <c r="IA502" s="5"/>
      <c r="IB502" s="5"/>
      <c r="IC502" s="5"/>
      <c r="ID502" s="5"/>
      <c r="IE502" s="5"/>
      <c r="IF502" s="5"/>
      <c r="IG502" s="5"/>
      <c r="IH502" s="5"/>
      <c r="II502" s="5"/>
      <c r="IJ502" s="5"/>
      <c r="IK502" s="5"/>
      <c r="IL502" s="5"/>
      <c r="IM502" s="5"/>
      <c r="IN502" s="5"/>
      <c r="IO502" s="5"/>
      <c r="IP502" s="5"/>
      <c r="IQ502" s="5"/>
      <c r="IR502" s="5"/>
      <c r="IS502" s="5"/>
    </row>
    <row r="503" spans="1:253" s="7" customFormat="1" ht="13.5" customHeight="1" x14ac:dyDescent="0.15">
      <c r="A503" s="20" t="s">
        <v>297</v>
      </c>
      <c r="B503" s="21" t="s">
        <v>9</v>
      </c>
      <c r="C503" s="25">
        <f t="shared" si="21"/>
        <v>2117127</v>
      </c>
      <c r="D503" s="20"/>
      <c r="E503" s="25">
        <f>SUM(E494:E502)</f>
        <v>1266556</v>
      </c>
      <c r="F503" s="29"/>
      <c r="G503" s="25">
        <f>SUM(G494:G502)</f>
        <v>431455</v>
      </c>
      <c r="H503" s="29"/>
      <c r="I503" s="25">
        <f>SUM(I494:I502)</f>
        <v>3015</v>
      </c>
      <c r="J503" s="29"/>
      <c r="K503" s="25">
        <f>SUM(K494:K502)</f>
        <v>416101</v>
      </c>
      <c r="L503" s="29"/>
      <c r="M503" s="25">
        <f>SUM(M494:M502)</f>
        <v>0</v>
      </c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  <c r="IE503" s="5"/>
      <c r="IF503" s="5"/>
      <c r="IG503" s="5"/>
      <c r="IH503" s="5"/>
      <c r="II503" s="5"/>
      <c r="IJ503" s="5"/>
      <c r="IK503" s="5"/>
      <c r="IL503" s="5"/>
      <c r="IM503" s="5"/>
      <c r="IN503" s="5"/>
      <c r="IO503" s="5"/>
      <c r="IP503" s="5"/>
      <c r="IQ503" s="5"/>
      <c r="IR503" s="5"/>
      <c r="IS503" s="5"/>
    </row>
    <row r="504" spans="1:253" s="7" customFormat="1" ht="13.5" customHeight="1" x14ac:dyDescent="0.15">
      <c r="A504" s="20"/>
      <c r="B504" s="21"/>
      <c r="C504" s="29"/>
      <c r="D504" s="20"/>
      <c r="E504" s="29"/>
      <c r="F504" s="29"/>
      <c r="G504" s="29"/>
      <c r="H504" s="29"/>
      <c r="I504" s="29"/>
      <c r="J504" s="29"/>
      <c r="K504" s="29"/>
      <c r="L504" s="29"/>
      <c r="M504" s="29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  <c r="IK504" s="5"/>
      <c r="IL504" s="5"/>
      <c r="IM504" s="5"/>
      <c r="IN504" s="5"/>
      <c r="IO504" s="5"/>
      <c r="IP504" s="5"/>
      <c r="IQ504" s="5"/>
      <c r="IR504" s="5"/>
      <c r="IS504" s="5"/>
    </row>
    <row r="505" spans="1:253" s="7" customFormat="1" ht="13.5" customHeight="1" x14ac:dyDescent="0.15">
      <c r="A505" s="20" t="s">
        <v>176</v>
      </c>
      <c r="B505" s="21" t="s">
        <v>9</v>
      </c>
      <c r="C505" s="20" t="s">
        <v>9</v>
      </c>
      <c r="D505" s="20"/>
      <c r="E505" s="20" t="s">
        <v>9</v>
      </c>
      <c r="F505" s="29" t="s">
        <v>9</v>
      </c>
      <c r="G505" s="20" t="s">
        <v>9</v>
      </c>
      <c r="H505" s="29" t="s">
        <v>9</v>
      </c>
      <c r="I505" s="20" t="s">
        <v>9</v>
      </c>
      <c r="J505" s="29" t="s">
        <v>9</v>
      </c>
      <c r="K505" s="20" t="s">
        <v>9</v>
      </c>
      <c r="L505" s="29" t="s">
        <v>9</v>
      </c>
      <c r="M505" s="20" t="s">
        <v>9</v>
      </c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  <c r="IM505" s="5"/>
      <c r="IN505" s="5"/>
      <c r="IO505" s="5"/>
      <c r="IP505" s="5"/>
      <c r="IQ505" s="5"/>
      <c r="IR505" s="5"/>
      <c r="IS505" s="5"/>
    </row>
    <row r="506" spans="1:253" s="7" customFormat="1" ht="13.5" customHeight="1" x14ac:dyDescent="0.15">
      <c r="A506" s="20" t="s">
        <v>96</v>
      </c>
      <c r="B506" s="21" t="s">
        <v>9</v>
      </c>
      <c r="C506" s="20">
        <f>SUM(E506:M506)</f>
        <v>1814400</v>
      </c>
      <c r="D506" s="20"/>
      <c r="E506" s="24">
        <v>0</v>
      </c>
      <c r="F506" s="29"/>
      <c r="G506" s="24">
        <v>0</v>
      </c>
      <c r="H506" s="29"/>
      <c r="I506" s="24">
        <v>0</v>
      </c>
      <c r="J506" s="29"/>
      <c r="K506" s="24">
        <v>1814400</v>
      </c>
      <c r="L506" s="29"/>
      <c r="M506" s="24">
        <v>0</v>
      </c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  <c r="IK506" s="5"/>
      <c r="IL506" s="5"/>
      <c r="IM506" s="5"/>
      <c r="IN506" s="5"/>
      <c r="IO506" s="5"/>
      <c r="IP506" s="5"/>
      <c r="IQ506" s="5"/>
      <c r="IR506" s="5"/>
      <c r="IS506" s="5"/>
    </row>
    <row r="507" spans="1:253" s="7" customFormat="1" ht="13.5" customHeight="1" x14ac:dyDescent="0.15">
      <c r="A507" s="20" t="s">
        <v>97</v>
      </c>
      <c r="B507" s="21" t="s">
        <v>9</v>
      </c>
      <c r="C507" s="30">
        <f>SUM(E507:M507)</f>
        <v>226366</v>
      </c>
      <c r="D507" s="20"/>
      <c r="E507" s="38">
        <v>1200</v>
      </c>
      <c r="F507" s="29"/>
      <c r="G507" s="38">
        <v>486</v>
      </c>
      <c r="H507" s="29"/>
      <c r="I507" s="38">
        <v>0</v>
      </c>
      <c r="J507" s="29"/>
      <c r="K507" s="38">
        <v>224680</v>
      </c>
      <c r="L507" s="29"/>
      <c r="M507" s="38">
        <v>0</v>
      </c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  <c r="IK507" s="5"/>
      <c r="IL507" s="5"/>
      <c r="IM507" s="5"/>
      <c r="IN507" s="5"/>
      <c r="IO507" s="5"/>
      <c r="IP507" s="5"/>
      <c r="IQ507" s="5"/>
      <c r="IR507" s="5"/>
      <c r="IS507" s="5"/>
    </row>
    <row r="508" spans="1:253" s="7" customFormat="1" ht="13.5" customHeight="1" x14ac:dyDescent="0.15">
      <c r="A508" s="20" t="s">
        <v>98</v>
      </c>
      <c r="B508" s="21" t="s">
        <v>9</v>
      </c>
      <c r="C508" s="25">
        <f>SUM(E508:M508)</f>
        <v>2040766</v>
      </c>
      <c r="D508" s="20"/>
      <c r="E508" s="25">
        <f>SUM(E506:E507)</f>
        <v>1200</v>
      </c>
      <c r="F508" s="29"/>
      <c r="G508" s="25">
        <f>SUM(G506:G507)</f>
        <v>486</v>
      </c>
      <c r="H508" s="29"/>
      <c r="I508" s="25">
        <f>SUM(I506:I507)</f>
        <v>0</v>
      </c>
      <c r="J508" s="29"/>
      <c r="K508" s="25">
        <f>SUM(K506:K507)</f>
        <v>2039080</v>
      </c>
      <c r="L508" s="29"/>
      <c r="M508" s="25">
        <f>SUM(M506:M507)</f>
        <v>0</v>
      </c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  <c r="IM508" s="5"/>
      <c r="IN508" s="5"/>
      <c r="IO508" s="5"/>
      <c r="IP508" s="5"/>
      <c r="IQ508" s="5"/>
      <c r="IR508" s="5"/>
      <c r="IS508" s="5"/>
    </row>
    <row r="509" spans="1:253" s="7" customFormat="1" ht="13.5" customHeight="1" x14ac:dyDescent="0.15">
      <c r="A509" s="20"/>
      <c r="B509" s="21" t="s">
        <v>9</v>
      </c>
      <c r="C509" s="20"/>
      <c r="D509" s="20"/>
      <c r="E509" s="20"/>
      <c r="F509" s="29"/>
      <c r="G509" s="20"/>
      <c r="H509" s="29"/>
      <c r="I509" s="20"/>
      <c r="J509" s="29"/>
      <c r="K509" s="20"/>
      <c r="L509" s="29"/>
      <c r="M509" s="20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  <c r="IK509" s="5"/>
      <c r="IL509" s="5"/>
      <c r="IM509" s="5"/>
      <c r="IN509" s="5"/>
      <c r="IO509" s="5"/>
      <c r="IP509" s="5"/>
      <c r="IQ509" s="5"/>
      <c r="IR509" s="5"/>
      <c r="IS509" s="5"/>
    </row>
    <row r="510" spans="1:253" s="7" customFormat="1" ht="13.5" customHeight="1" x14ac:dyDescent="0.15">
      <c r="A510" s="20" t="s">
        <v>133</v>
      </c>
      <c r="B510" s="21" t="s">
        <v>9</v>
      </c>
      <c r="C510" s="25">
        <f>SUM(E510:M510)</f>
        <v>49558483</v>
      </c>
      <c r="D510" s="20"/>
      <c r="E510" s="25">
        <f>E470+E477+E491+E503+E508</f>
        <v>32750572</v>
      </c>
      <c r="F510" s="29"/>
      <c r="G510" s="25">
        <f>G470+G477+G491+G503+G508</f>
        <v>13214041</v>
      </c>
      <c r="H510" s="29" t="s">
        <v>10</v>
      </c>
      <c r="I510" s="25">
        <f>I470+I477+I491+I503+I508</f>
        <v>482332</v>
      </c>
      <c r="J510" s="29" t="s">
        <v>10</v>
      </c>
      <c r="K510" s="25">
        <f>K470+K477+K491+K503+K508</f>
        <v>2608806</v>
      </c>
      <c r="L510" s="29" t="s">
        <v>10</v>
      </c>
      <c r="M510" s="25">
        <f>M470+M477+M491+M503+M508</f>
        <v>502732</v>
      </c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  <c r="HY510" s="5"/>
      <c r="HZ510" s="5"/>
      <c r="IA510" s="5"/>
      <c r="IB510" s="5"/>
      <c r="IC510" s="5"/>
      <c r="ID510" s="5"/>
      <c r="IE510" s="5"/>
      <c r="IF510" s="5"/>
      <c r="IG510" s="5"/>
      <c r="IH510" s="5"/>
      <c r="II510" s="5"/>
      <c r="IJ510" s="5"/>
      <c r="IK510" s="5"/>
      <c r="IL510" s="5"/>
      <c r="IM510" s="5"/>
      <c r="IN510" s="5"/>
      <c r="IO510" s="5"/>
      <c r="IP510" s="5"/>
      <c r="IQ510" s="5"/>
      <c r="IR510" s="5"/>
      <c r="IS510" s="5"/>
    </row>
    <row r="511" spans="1:253" s="7" customFormat="1" ht="13.5" customHeight="1" x14ac:dyDescent="0.15">
      <c r="A511" s="20"/>
      <c r="B511" s="21" t="s">
        <v>9</v>
      </c>
      <c r="C511" s="20"/>
      <c r="D511" s="20"/>
      <c r="E511" s="20"/>
      <c r="F511" s="29"/>
      <c r="G511" s="20"/>
      <c r="H511" s="29"/>
      <c r="I511" s="20"/>
      <c r="J511" s="29"/>
      <c r="K511" s="20"/>
      <c r="L511" s="29"/>
      <c r="M511" s="20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  <c r="IE511" s="5"/>
      <c r="IF511" s="5"/>
      <c r="IG511" s="5"/>
      <c r="IH511" s="5"/>
      <c r="II511" s="5"/>
      <c r="IJ511" s="5"/>
      <c r="IK511" s="5"/>
      <c r="IL511" s="5"/>
      <c r="IM511" s="5"/>
      <c r="IN511" s="5"/>
      <c r="IO511" s="5"/>
      <c r="IP511" s="5"/>
      <c r="IQ511" s="5"/>
      <c r="IR511" s="5"/>
      <c r="IS511" s="5"/>
    </row>
    <row r="512" spans="1:253" s="7" customFormat="1" ht="13.5" customHeight="1" x14ac:dyDescent="0.15">
      <c r="A512" s="20" t="s">
        <v>135</v>
      </c>
      <c r="B512" s="21" t="s">
        <v>9</v>
      </c>
      <c r="C512" s="20">
        <f t="shared" ref="C512:C517" si="22">SUM(E512:M512)</f>
        <v>-2646360</v>
      </c>
      <c r="D512" s="20"/>
      <c r="E512" s="20">
        <v>-1625963</v>
      </c>
      <c r="F512" s="29"/>
      <c r="G512" s="20">
        <v>-224732</v>
      </c>
      <c r="H512" s="29"/>
      <c r="I512" s="20">
        <v>0</v>
      </c>
      <c r="J512" s="29"/>
      <c r="K512" s="20">
        <v>-795665</v>
      </c>
      <c r="L512" s="29"/>
      <c r="M512" s="20">
        <v>0</v>
      </c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  <c r="IK512" s="5"/>
      <c r="IL512" s="5"/>
      <c r="IM512" s="5"/>
      <c r="IN512" s="5"/>
      <c r="IO512" s="5"/>
      <c r="IP512" s="5"/>
      <c r="IQ512" s="5"/>
      <c r="IR512" s="5"/>
      <c r="IS512" s="5"/>
    </row>
    <row r="513" spans="1:253" s="7" customFormat="1" ht="13.5" customHeight="1" x14ac:dyDescent="0.15">
      <c r="A513" s="20" t="s">
        <v>136</v>
      </c>
      <c r="B513" s="21" t="s">
        <v>9</v>
      </c>
      <c r="C513" s="20">
        <f t="shared" si="22"/>
        <v>-547977</v>
      </c>
      <c r="D513" s="20" t="s">
        <v>10</v>
      </c>
      <c r="E513" s="20">
        <v>-329235</v>
      </c>
      <c r="F513" s="29"/>
      <c r="G513" s="20">
        <v>-45119</v>
      </c>
      <c r="H513" s="29"/>
      <c r="I513" s="20">
        <v>0</v>
      </c>
      <c r="J513" s="29"/>
      <c r="K513" s="20">
        <v>-173623</v>
      </c>
      <c r="L513" s="29"/>
      <c r="M513" s="20">
        <v>0</v>
      </c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  <c r="HY513" s="5"/>
      <c r="HZ513" s="5"/>
      <c r="IA513" s="5"/>
      <c r="IB513" s="5"/>
      <c r="IC513" s="5"/>
      <c r="ID513" s="5"/>
      <c r="IE513" s="5"/>
      <c r="IF513" s="5"/>
      <c r="IG513" s="5"/>
      <c r="IH513" s="5"/>
      <c r="II513" s="5"/>
      <c r="IJ513" s="5"/>
      <c r="IK513" s="5"/>
      <c r="IL513" s="5"/>
      <c r="IM513" s="5"/>
      <c r="IN513" s="5"/>
      <c r="IO513" s="5"/>
      <c r="IP513" s="5"/>
      <c r="IQ513" s="5"/>
      <c r="IR513" s="5"/>
      <c r="IS513" s="5"/>
    </row>
    <row r="514" spans="1:253" s="7" customFormat="1" ht="13.5" customHeight="1" x14ac:dyDescent="0.15">
      <c r="A514" s="20" t="s">
        <v>137</v>
      </c>
      <c r="B514" s="21" t="s">
        <v>9</v>
      </c>
      <c r="C514" s="20">
        <f t="shared" si="22"/>
        <v>-1068469</v>
      </c>
      <c r="D514" s="20"/>
      <c r="E514" s="20">
        <v>-735813</v>
      </c>
      <c r="F514" s="29"/>
      <c r="G514" s="20">
        <v>-101456</v>
      </c>
      <c r="H514" s="29"/>
      <c r="I514" s="20">
        <v>0</v>
      </c>
      <c r="J514" s="29"/>
      <c r="K514" s="20">
        <v>-231200</v>
      </c>
      <c r="L514" s="29"/>
      <c r="M514" s="20">
        <v>0</v>
      </c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  <c r="HM514" s="5"/>
      <c r="HN514" s="5"/>
      <c r="HO514" s="5"/>
      <c r="HP514" s="5"/>
      <c r="HQ514" s="5"/>
      <c r="HR514" s="5"/>
      <c r="HS514" s="5"/>
      <c r="HT514" s="5"/>
      <c r="HU514" s="5"/>
      <c r="HV514" s="5"/>
      <c r="HW514" s="5"/>
      <c r="HX514" s="5"/>
      <c r="HY514" s="5"/>
      <c r="HZ514" s="5"/>
      <c r="IA514" s="5"/>
      <c r="IB514" s="5"/>
      <c r="IC514" s="5"/>
      <c r="ID514" s="5"/>
      <c r="IE514" s="5"/>
      <c r="IF514" s="5"/>
      <c r="IG514" s="5"/>
      <c r="IH514" s="5"/>
      <c r="II514" s="5"/>
      <c r="IJ514" s="5"/>
      <c r="IK514" s="5"/>
      <c r="IL514" s="5"/>
      <c r="IM514" s="5"/>
      <c r="IN514" s="5"/>
      <c r="IO514" s="5"/>
      <c r="IP514" s="5"/>
      <c r="IQ514" s="5"/>
      <c r="IR514" s="5"/>
      <c r="IS514" s="5"/>
    </row>
    <row r="515" spans="1:253" s="7" customFormat="1" ht="13.5" customHeight="1" x14ac:dyDescent="0.15">
      <c r="A515" s="20" t="s">
        <v>190</v>
      </c>
      <c r="B515" s="21" t="s">
        <v>9</v>
      </c>
      <c r="C515" s="20">
        <f t="shared" si="22"/>
        <v>-1874915</v>
      </c>
      <c r="D515" s="20"/>
      <c r="E515" s="20">
        <v>-1226276</v>
      </c>
      <c r="F515" s="29"/>
      <c r="G515" s="20">
        <v>-170233</v>
      </c>
      <c r="H515" s="29"/>
      <c r="I515" s="20">
        <v>0</v>
      </c>
      <c r="J515" s="29"/>
      <c r="K515" s="20">
        <v>-478406</v>
      </c>
      <c r="L515" s="29"/>
      <c r="M515" s="20">
        <v>0</v>
      </c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  <c r="HM515" s="5"/>
      <c r="HN515" s="5"/>
      <c r="HO515" s="5"/>
      <c r="HP515" s="5"/>
      <c r="HQ515" s="5"/>
      <c r="HR515" s="5"/>
      <c r="HS515" s="5"/>
      <c r="HT515" s="5"/>
      <c r="HU515" s="5"/>
      <c r="HV515" s="5"/>
      <c r="HW515" s="5"/>
      <c r="HX515" s="5"/>
      <c r="HY515" s="5"/>
      <c r="HZ515" s="5"/>
      <c r="IA515" s="5"/>
      <c r="IB515" s="5"/>
      <c r="IC515" s="5"/>
      <c r="ID515" s="5"/>
      <c r="IE515" s="5"/>
      <c r="IF515" s="5"/>
      <c r="IG515" s="5"/>
      <c r="IH515" s="5"/>
      <c r="II515" s="5"/>
      <c r="IJ515" s="5"/>
      <c r="IK515" s="5"/>
      <c r="IL515" s="5"/>
      <c r="IM515" s="5"/>
      <c r="IN515" s="5"/>
      <c r="IO515" s="5"/>
      <c r="IP515" s="5"/>
      <c r="IQ515" s="5"/>
      <c r="IR515" s="5"/>
      <c r="IS515" s="5"/>
    </row>
    <row r="516" spans="1:253" s="7" customFormat="1" ht="13.5" customHeight="1" x14ac:dyDescent="0.15">
      <c r="A516" s="20" t="s">
        <v>243</v>
      </c>
      <c r="B516" s="21" t="s">
        <v>9</v>
      </c>
      <c r="C516" s="20">
        <f t="shared" si="22"/>
        <v>-371364</v>
      </c>
      <c r="D516" s="20"/>
      <c r="E516" s="20">
        <v>-238396</v>
      </c>
      <c r="F516" s="29"/>
      <c r="G516" s="20">
        <v>-32947</v>
      </c>
      <c r="H516" s="29"/>
      <c r="I516" s="20">
        <v>0</v>
      </c>
      <c r="J516" s="29"/>
      <c r="K516" s="20">
        <v>-100021</v>
      </c>
      <c r="L516" s="29"/>
      <c r="M516" s="20">
        <v>0</v>
      </c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  <c r="HY516" s="5"/>
      <c r="HZ516" s="5"/>
      <c r="IA516" s="5"/>
      <c r="IB516" s="5"/>
      <c r="IC516" s="5"/>
      <c r="ID516" s="5"/>
      <c r="IE516" s="5"/>
      <c r="IF516" s="5"/>
      <c r="IG516" s="5"/>
      <c r="IH516" s="5"/>
      <c r="II516" s="5"/>
      <c r="IJ516" s="5"/>
      <c r="IK516" s="5"/>
      <c r="IL516" s="5"/>
      <c r="IM516" s="5"/>
      <c r="IN516" s="5"/>
      <c r="IO516" s="5"/>
      <c r="IP516" s="5"/>
      <c r="IQ516" s="5"/>
      <c r="IR516" s="5"/>
      <c r="IS516" s="5"/>
    </row>
    <row r="517" spans="1:253" s="7" customFormat="1" ht="13.5" customHeight="1" x14ac:dyDescent="0.15">
      <c r="A517" s="20" t="s">
        <v>151</v>
      </c>
      <c r="B517" s="21" t="s">
        <v>9</v>
      </c>
      <c r="C517" s="25">
        <f t="shared" si="22"/>
        <v>-10490618</v>
      </c>
      <c r="D517" s="20"/>
      <c r="E517" s="25">
        <v>-6231427</v>
      </c>
      <c r="F517" s="29"/>
      <c r="G517" s="25">
        <v>-3147185</v>
      </c>
      <c r="H517" s="29"/>
      <c r="I517" s="25">
        <v>0</v>
      </c>
      <c r="J517" s="29"/>
      <c r="K517" s="25">
        <v>-1112006</v>
      </c>
      <c r="L517" s="29"/>
      <c r="M517" s="25">
        <v>0</v>
      </c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  <c r="HB517" s="5"/>
      <c r="HC517" s="5"/>
      <c r="HD517" s="5"/>
      <c r="HE517" s="5"/>
      <c r="HF517" s="5"/>
      <c r="HG517" s="5"/>
      <c r="HH517" s="5"/>
      <c r="HI517" s="5"/>
      <c r="HJ517" s="5"/>
      <c r="HK517" s="5"/>
      <c r="HL517" s="5"/>
      <c r="HM517" s="5"/>
      <c r="HN517" s="5"/>
      <c r="HO517" s="5"/>
      <c r="HP517" s="5"/>
      <c r="HQ517" s="5"/>
      <c r="HR517" s="5"/>
      <c r="HS517" s="5"/>
      <c r="HT517" s="5"/>
      <c r="HU517" s="5"/>
      <c r="HV517" s="5"/>
      <c r="HW517" s="5"/>
      <c r="HX517" s="5"/>
      <c r="HY517" s="5"/>
      <c r="HZ517" s="5"/>
      <c r="IA517" s="5"/>
      <c r="IB517" s="5"/>
      <c r="IC517" s="5"/>
      <c r="ID517" s="5"/>
      <c r="IE517" s="5"/>
      <c r="IF517" s="5"/>
      <c r="IG517" s="5"/>
      <c r="IH517" s="5"/>
      <c r="II517" s="5"/>
      <c r="IJ517" s="5"/>
      <c r="IK517" s="5"/>
      <c r="IL517" s="5"/>
      <c r="IM517" s="5"/>
      <c r="IN517" s="5"/>
      <c r="IO517" s="5"/>
      <c r="IP517" s="5"/>
      <c r="IQ517" s="5"/>
      <c r="IR517" s="5"/>
      <c r="IS517" s="5"/>
    </row>
    <row r="518" spans="1:253" s="7" customFormat="1" ht="13.5" customHeight="1" x14ac:dyDescent="0.15">
      <c r="A518" s="20"/>
      <c r="B518" s="21" t="s">
        <v>9</v>
      </c>
      <c r="C518" s="20"/>
      <c r="D518" s="20"/>
      <c r="E518" s="20"/>
      <c r="F518" s="29"/>
      <c r="G518" s="20"/>
      <c r="H518" s="29"/>
      <c r="I518" s="20"/>
      <c r="J518" s="29"/>
      <c r="K518" s="20"/>
      <c r="L518" s="29"/>
      <c r="M518" s="20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  <c r="HY518" s="5"/>
      <c r="HZ518" s="5"/>
      <c r="IA518" s="5"/>
      <c r="IB518" s="5"/>
      <c r="IC518" s="5"/>
      <c r="ID518" s="5"/>
      <c r="IE518" s="5"/>
      <c r="IF518" s="5"/>
      <c r="IG518" s="5"/>
      <c r="IH518" s="5"/>
      <c r="II518" s="5"/>
      <c r="IJ518" s="5"/>
      <c r="IK518" s="5"/>
      <c r="IL518" s="5"/>
      <c r="IM518" s="5"/>
      <c r="IN518" s="5"/>
      <c r="IO518" s="5"/>
      <c r="IP518" s="5"/>
      <c r="IQ518" s="5"/>
      <c r="IR518" s="5"/>
      <c r="IS518" s="5"/>
    </row>
    <row r="519" spans="1:253" s="7" customFormat="1" ht="13.5" customHeight="1" x14ac:dyDescent="0.15">
      <c r="A519" s="20" t="s">
        <v>134</v>
      </c>
      <c r="B519" s="21" t="s">
        <v>9</v>
      </c>
      <c r="C519" s="25">
        <f>SUM(E519:M519)</f>
        <v>32558780</v>
      </c>
      <c r="D519" s="20"/>
      <c r="E519" s="25">
        <f t="shared" ref="E519:K519" si="23">E510+E512+E513+E514+E515+E516+E517</f>
        <v>22363462</v>
      </c>
      <c r="F519" s="29">
        <f t="shared" si="23"/>
        <v>0</v>
      </c>
      <c r="G519" s="25">
        <f t="shared" si="23"/>
        <v>9492369</v>
      </c>
      <c r="H519" s="29">
        <f t="shared" si="23"/>
        <v>0</v>
      </c>
      <c r="I519" s="25">
        <f t="shared" si="23"/>
        <v>482332</v>
      </c>
      <c r="J519" s="29">
        <f t="shared" si="23"/>
        <v>0</v>
      </c>
      <c r="K519" s="25">
        <f t="shared" si="23"/>
        <v>-282115</v>
      </c>
      <c r="L519" s="29"/>
      <c r="M519" s="25">
        <f>M510+M512+M513+M514+M515+M517</f>
        <v>502732</v>
      </c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  <c r="HY519" s="5"/>
      <c r="HZ519" s="5"/>
      <c r="IA519" s="5"/>
      <c r="IB519" s="5"/>
      <c r="IC519" s="5"/>
      <c r="ID519" s="5"/>
      <c r="IE519" s="5"/>
      <c r="IF519" s="5"/>
      <c r="IG519" s="5"/>
      <c r="IH519" s="5"/>
      <c r="II519" s="5"/>
      <c r="IJ519" s="5"/>
      <c r="IK519" s="5"/>
      <c r="IL519" s="5"/>
      <c r="IM519" s="5"/>
      <c r="IN519" s="5"/>
      <c r="IO519" s="5"/>
      <c r="IP519" s="5"/>
      <c r="IQ519" s="5"/>
      <c r="IR519" s="5"/>
      <c r="IS519" s="5"/>
    </row>
    <row r="520" spans="1:253" s="7" customFormat="1" ht="13.5" customHeight="1" x14ac:dyDescent="0.15">
      <c r="A520" s="20"/>
      <c r="B520" s="21" t="s">
        <v>9</v>
      </c>
      <c r="C520" s="20"/>
      <c r="D520" s="20"/>
      <c r="E520" s="20"/>
      <c r="F520" s="29"/>
      <c r="G520" s="20"/>
      <c r="H520" s="29"/>
      <c r="I520" s="20"/>
      <c r="J520" s="29"/>
      <c r="K520" s="20"/>
      <c r="L520" s="29"/>
      <c r="M520" s="20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  <c r="IK520" s="5"/>
      <c r="IL520" s="5"/>
      <c r="IM520" s="5"/>
      <c r="IN520" s="5"/>
      <c r="IO520" s="5"/>
      <c r="IP520" s="5"/>
      <c r="IQ520" s="5"/>
      <c r="IR520" s="5"/>
      <c r="IS520" s="5"/>
    </row>
    <row r="521" spans="1:253" s="7" customFormat="1" ht="13.5" customHeight="1" x14ac:dyDescent="0.15">
      <c r="A521" s="20" t="s">
        <v>152</v>
      </c>
      <c r="B521" s="21" t="s">
        <v>9</v>
      </c>
      <c r="C521" s="20"/>
      <c r="D521" s="20"/>
      <c r="E521" s="20"/>
      <c r="F521" s="29"/>
      <c r="G521" s="20"/>
      <c r="H521" s="29"/>
      <c r="I521" s="20"/>
      <c r="J521" s="29"/>
      <c r="K521" s="20"/>
      <c r="L521" s="29"/>
      <c r="M521" s="20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  <c r="IM521" s="5"/>
      <c r="IN521" s="5"/>
      <c r="IO521" s="5"/>
      <c r="IP521" s="5"/>
      <c r="IQ521" s="5"/>
      <c r="IR521" s="5"/>
      <c r="IS521" s="5"/>
    </row>
    <row r="522" spans="1:253" s="7" customFormat="1" ht="13.5" customHeight="1" x14ac:dyDescent="0.15">
      <c r="A522" s="20" t="s">
        <v>177</v>
      </c>
      <c r="B522" s="21" t="s">
        <v>9</v>
      </c>
      <c r="C522" s="20"/>
      <c r="D522" s="20"/>
      <c r="E522" s="20" t="s">
        <v>9</v>
      </c>
      <c r="F522" s="29" t="s">
        <v>9</v>
      </c>
      <c r="G522" s="20" t="s">
        <v>9</v>
      </c>
      <c r="H522" s="29" t="s">
        <v>9</v>
      </c>
      <c r="I522" s="20" t="s">
        <v>9</v>
      </c>
      <c r="J522" s="29" t="s">
        <v>9</v>
      </c>
      <c r="K522" s="20" t="s">
        <v>9</v>
      </c>
      <c r="L522" s="29" t="s">
        <v>9</v>
      </c>
      <c r="M522" s="20" t="s">
        <v>9</v>
      </c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  <c r="IK522" s="5"/>
      <c r="IL522" s="5"/>
      <c r="IM522" s="5"/>
      <c r="IN522" s="5"/>
      <c r="IO522" s="5"/>
      <c r="IP522" s="5"/>
      <c r="IQ522" s="5"/>
      <c r="IR522" s="5"/>
      <c r="IS522" s="5"/>
    </row>
    <row r="523" spans="1:253" s="7" customFormat="1" ht="13.5" customHeight="1" x14ac:dyDescent="0.15">
      <c r="A523" s="20" t="s">
        <v>99</v>
      </c>
      <c r="B523" s="21" t="s">
        <v>9</v>
      </c>
      <c r="C523" s="20">
        <f t="shared" ref="C523:C542" si="24">SUM(E523:M523)</f>
        <v>2111400</v>
      </c>
      <c r="D523" s="20"/>
      <c r="E523" s="20">
        <v>1249417</v>
      </c>
      <c r="F523" s="29"/>
      <c r="G523" s="20">
        <v>489491</v>
      </c>
      <c r="H523" s="29"/>
      <c r="I523" s="20">
        <v>24434</v>
      </c>
      <c r="J523" s="29"/>
      <c r="K523" s="20">
        <v>325265</v>
      </c>
      <c r="L523" s="29"/>
      <c r="M523" s="20">
        <v>22793</v>
      </c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  <c r="IK523" s="5"/>
      <c r="IL523" s="5"/>
      <c r="IM523" s="5"/>
      <c r="IN523" s="5"/>
      <c r="IO523" s="5"/>
      <c r="IP523" s="5"/>
      <c r="IQ523" s="5"/>
      <c r="IR523" s="5"/>
      <c r="IS523" s="5"/>
    </row>
    <row r="524" spans="1:253" s="7" customFormat="1" ht="13.5" customHeight="1" x14ac:dyDescent="0.15">
      <c r="A524" s="20" t="s">
        <v>100</v>
      </c>
      <c r="B524" s="21" t="s">
        <v>9</v>
      </c>
      <c r="C524" s="20">
        <f t="shared" si="24"/>
        <v>1181242</v>
      </c>
      <c r="D524" s="20"/>
      <c r="E524" s="20">
        <v>779980</v>
      </c>
      <c r="F524" s="29"/>
      <c r="G524" s="20">
        <v>323961</v>
      </c>
      <c r="H524" s="29"/>
      <c r="I524" s="20">
        <v>1557</v>
      </c>
      <c r="J524" s="29"/>
      <c r="K524" s="20">
        <v>74957</v>
      </c>
      <c r="L524" s="29"/>
      <c r="M524" s="20">
        <v>787</v>
      </c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  <c r="IK524" s="5"/>
      <c r="IL524" s="5"/>
      <c r="IM524" s="5"/>
      <c r="IN524" s="5"/>
      <c r="IO524" s="5"/>
      <c r="IP524" s="5"/>
      <c r="IQ524" s="5"/>
      <c r="IR524" s="5"/>
      <c r="IS524" s="5"/>
    </row>
    <row r="525" spans="1:253" s="7" customFormat="1" ht="13.5" customHeight="1" x14ac:dyDescent="0.15">
      <c r="A525" s="20" t="s">
        <v>101</v>
      </c>
      <c r="B525" s="21" t="s">
        <v>9</v>
      </c>
      <c r="C525" s="20">
        <f t="shared" si="24"/>
        <v>7790533</v>
      </c>
      <c r="D525" s="20"/>
      <c r="E525" s="20">
        <v>5334387</v>
      </c>
      <c r="F525" s="29"/>
      <c r="G525" s="20">
        <v>2202397</v>
      </c>
      <c r="H525" s="29"/>
      <c r="I525" s="20">
        <v>0</v>
      </c>
      <c r="J525" s="29"/>
      <c r="K525" s="20">
        <v>249051</v>
      </c>
      <c r="L525" s="29"/>
      <c r="M525" s="20">
        <v>4698</v>
      </c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  <c r="IM525" s="5"/>
      <c r="IN525" s="5"/>
      <c r="IO525" s="5"/>
      <c r="IP525" s="5"/>
      <c r="IQ525" s="5"/>
      <c r="IR525" s="5"/>
      <c r="IS525" s="5"/>
    </row>
    <row r="526" spans="1:253" s="7" customFormat="1" ht="13.5" customHeight="1" x14ac:dyDescent="0.15">
      <c r="A526" s="20" t="s">
        <v>102</v>
      </c>
      <c r="B526" s="21" t="s">
        <v>9</v>
      </c>
      <c r="C526" s="20">
        <f t="shared" si="24"/>
        <v>6119865</v>
      </c>
      <c r="D526" s="20"/>
      <c r="E526" s="20">
        <v>4595799</v>
      </c>
      <c r="F526" s="29"/>
      <c r="G526" s="20">
        <v>1902367</v>
      </c>
      <c r="H526" s="29"/>
      <c r="I526" s="20">
        <v>11944</v>
      </c>
      <c r="J526" s="29"/>
      <c r="K526" s="20">
        <v>-534293</v>
      </c>
      <c r="L526" s="29"/>
      <c r="M526" s="20">
        <v>144048</v>
      </c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  <c r="IK526" s="5"/>
      <c r="IL526" s="5"/>
      <c r="IM526" s="5"/>
      <c r="IN526" s="5"/>
      <c r="IO526" s="5"/>
      <c r="IP526" s="5"/>
      <c r="IQ526" s="5"/>
      <c r="IR526" s="5"/>
      <c r="IS526" s="5"/>
    </row>
    <row r="527" spans="1:253" s="7" customFormat="1" ht="13.5" customHeight="1" x14ac:dyDescent="0.15">
      <c r="A527" s="20" t="s">
        <v>347</v>
      </c>
      <c r="B527" s="21" t="s">
        <v>9</v>
      </c>
      <c r="C527" s="20">
        <f>SUM(E527:M527)</f>
        <v>258040</v>
      </c>
      <c r="D527" s="20"/>
      <c r="E527" s="20">
        <v>188359</v>
      </c>
      <c r="F527" s="29"/>
      <c r="G527" s="20">
        <v>68208</v>
      </c>
      <c r="H527" s="29"/>
      <c r="I527" s="20">
        <v>0</v>
      </c>
      <c r="J527" s="29"/>
      <c r="K527" s="20">
        <v>1473</v>
      </c>
      <c r="L527" s="29"/>
      <c r="M527" s="20">
        <v>0</v>
      </c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  <c r="IM527" s="5"/>
      <c r="IN527" s="5"/>
      <c r="IO527" s="5"/>
      <c r="IP527" s="5"/>
      <c r="IQ527" s="5"/>
      <c r="IR527" s="5"/>
      <c r="IS527" s="5"/>
    </row>
    <row r="528" spans="1:253" s="7" customFormat="1" ht="13.5" customHeight="1" x14ac:dyDescent="0.15">
      <c r="A528" s="20" t="s">
        <v>179</v>
      </c>
      <c r="B528" s="21" t="s">
        <v>9</v>
      </c>
      <c r="C528" s="20">
        <f>SUM(E528:M528)</f>
        <v>6590276</v>
      </c>
      <c r="D528" s="20"/>
      <c r="E528" s="20">
        <v>1952546</v>
      </c>
      <c r="F528" s="29"/>
      <c r="G528" s="20">
        <v>812873</v>
      </c>
      <c r="H528" s="29"/>
      <c r="I528" s="20">
        <v>9348</v>
      </c>
      <c r="J528" s="29"/>
      <c r="K528" s="20">
        <v>3631260</v>
      </c>
      <c r="L528" s="29"/>
      <c r="M528" s="20">
        <v>184249</v>
      </c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  <c r="IK528" s="5"/>
      <c r="IL528" s="5"/>
      <c r="IM528" s="5"/>
      <c r="IN528" s="5"/>
      <c r="IO528" s="5"/>
      <c r="IP528" s="5"/>
      <c r="IQ528" s="5"/>
      <c r="IR528" s="5"/>
      <c r="IS528" s="5"/>
    </row>
    <row r="529" spans="1:253" s="7" customFormat="1" ht="13.5" customHeight="1" x14ac:dyDescent="0.15">
      <c r="A529" s="20" t="s">
        <v>340</v>
      </c>
      <c r="B529" s="21" t="s">
        <v>9</v>
      </c>
      <c r="C529" s="20">
        <f>SUM(E529:M529)</f>
        <v>8191948</v>
      </c>
      <c r="D529" s="20"/>
      <c r="E529" s="20">
        <v>0</v>
      </c>
      <c r="F529" s="29"/>
      <c r="G529" s="20">
        <v>0</v>
      </c>
      <c r="H529" s="29"/>
      <c r="I529" s="20">
        <v>1069</v>
      </c>
      <c r="J529" s="29"/>
      <c r="K529" s="20">
        <v>8105636</v>
      </c>
      <c r="L529" s="29"/>
      <c r="M529" s="20">
        <v>85243</v>
      </c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  <c r="IM529" s="5"/>
      <c r="IN529" s="5"/>
      <c r="IO529" s="5"/>
      <c r="IP529" s="5"/>
      <c r="IQ529" s="5"/>
      <c r="IR529" s="5"/>
      <c r="IS529" s="5"/>
    </row>
    <row r="530" spans="1:253" s="7" customFormat="1" ht="13.5" customHeight="1" x14ac:dyDescent="0.15">
      <c r="A530" s="20" t="s">
        <v>103</v>
      </c>
      <c r="B530" s="21" t="s">
        <v>9</v>
      </c>
      <c r="C530" s="20">
        <f t="shared" si="24"/>
        <v>318701</v>
      </c>
      <c r="D530" s="20"/>
      <c r="E530" s="20">
        <v>0</v>
      </c>
      <c r="F530" s="29"/>
      <c r="G530" s="20">
        <v>0</v>
      </c>
      <c r="H530" s="29"/>
      <c r="I530" s="20">
        <v>2738</v>
      </c>
      <c r="J530" s="29"/>
      <c r="K530" s="20">
        <v>315963</v>
      </c>
      <c r="L530" s="29"/>
      <c r="M530" s="20">
        <v>0</v>
      </c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  <c r="HM530" s="5"/>
      <c r="HN530" s="5"/>
      <c r="HO530" s="5"/>
      <c r="HP530" s="5"/>
      <c r="HQ530" s="5"/>
      <c r="HR530" s="5"/>
      <c r="HS530" s="5"/>
      <c r="HT530" s="5"/>
      <c r="HU530" s="5"/>
      <c r="HV530" s="5"/>
      <c r="HW530" s="5"/>
      <c r="HX530" s="5"/>
      <c r="HY530" s="5"/>
      <c r="HZ530" s="5"/>
      <c r="IA530" s="5"/>
      <c r="IB530" s="5"/>
      <c r="IC530" s="5"/>
      <c r="ID530" s="5"/>
      <c r="IE530" s="5"/>
      <c r="IF530" s="5"/>
      <c r="IG530" s="5"/>
      <c r="IH530" s="5"/>
      <c r="II530" s="5"/>
      <c r="IJ530" s="5"/>
      <c r="IK530" s="5"/>
      <c r="IL530" s="5"/>
      <c r="IM530" s="5"/>
      <c r="IN530" s="5"/>
      <c r="IO530" s="5"/>
      <c r="IP530" s="5"/>
      <c r="IQ530" s="5"/>
      <c r="IR530" s="5"/>
      <c r="IS530" s="5"/>
    </row>
    <row r="531" spans="1:253" s="7" customFormat="1" ht="13.5" customHeight="1" x14ac:dyDescent="0.15">
      <c r="A531" s="20" t="s">
        <v>244</v>
      </c>
      <c r="B531" s="21" t="s">
        <v>9</v>
      </c>
      <c r="C531" s="20">
        <f t="shared" si="24"/>
        <v>728528</v>
      </c>
      <c r="D531" s="20"/>
      <c r="E531" s="20">
        <v>498386</v>
      </c>
      <c r="F531" s="29"/>
      <c r="G531" s="20">
        <v>199539</v>
      </c>
      <c r="H531" s="29"/>
      <c r="I531" s="20">
        <v>4859</v>
      </c>
      <c r="J531" s="29"/>
      <c r="K531" s="20">
        <v>19435</v>
      </c>
      <c r="L531" s="29"/>
      <c r="M531" s="20">
        <v>6309</v>
      </c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  <c r="HM531" s="5"/>
      <c r="HN531" s="5"/>
      <c r="HO531" s="5"/>
      <c r="HP531" s="5"/>
      <c r="HQ531" s="5"/>
      <c r="HR531" s="5"/>
      <c r="HS531" s="5"/>
      <c r="HT531" s="5"/>
      <c r="HU531" s="5"/>
      <c r="HV531" s="5"/>
      <c r="HW531" s="5"/>
      <c r="HX531" s="5"/>
      <c r="HY531" s="5"/>
      <c r="HZ531" s="5"/>
      <c r="IA531" s="5"/>
      <c r="IB531" s="5"/>
      <c r="IC531" s="5"/>
      <c r="ID531" s="5"/>
      <c r="IE531" s="5"/>
      <c r="IF531" s="5"/>
      <c r="IG531" s="5"/>
      <c r="IH531" s="5"/>
      <c r="II531" s="5"/>
      <c r="IJ531" s="5"/>
      <c r="IK531" s="5"/>
      <c r="IL531" s="5"/>
      <c r="IM531" s="5"/>
      <c r="IN531" s="5"/>
      <c r="IO531" s="5"/>
      <c r="IP531" s="5"/>
      <c r="IQ531" s="5"/>
      <c r="IR531" s="5"/>
      <c r="IS531" s="5"/>
    </row>
    <row r="532" spans="1:253" s="7" customFormat="1" ht="13.5" customHeight="1" x14ac:dyDescent="0.15">
      <c r="A532" s="20" t="s">
        <v>104</v>
      </c>
      <c r="B532" s="21" t="s">
        <v>9</v>
      </c>
      <c r="C532" s="20">
        <f t="shared" si="24"/>
        <v>333993</v>
      </c>
      <c r="D532" s="20"/>
      <c r="E532" s="20">
        <v>161694</v>
      </c>
      <c r="F532" s="29"/>
      <c r="G532" s="20">
        <v>75779</v>
      </c>
      <c r="H532" s="29"/>
      <c r="I532" s="20">
        <v>0</v>
      </c>
      <c r="J532" s="29"/>
      <c r="K532" s="20">
        <v>95376</v>
      </c>
      <c r="L532" s="29"/>
      <c r="M532" s="20">
        <v>1144</v>
      </c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  <c r="HM532" s="5"/>
      <c r="HN532" s="5"/>
      <c r="HO532" s="5"/>
      <c r="HP532" s="5"/>
      <c r="HQ532" s="5"/>
      <c r="HR532" s="5"/>
      <c r="HS532" s="5"/>
      <c r="HT532" s="5"/>
      <c r="HU532" s="5"/>
      <c r="HV532" s="5"/>
      <c r="HW532" s="5"/>
      <c r="HX532" s="5"/>
      <c r="HY532" s="5"/>
      <c r="HZ532" s="5"/>
      <c r="IA532" s="5"/>
      <c r="IB532" s="5"/>
      <c r="IC532" s="5"/>
      <c r="ID532" s="5"/>
      <c r="IE532" s="5"/>
      <c r="IF532" s="5"/>
      <c r="IG532" s="5"/>
      <c r="IH532" s="5"/>
      <c r="II532" s="5"/>
      <c r="IJ532" s="5"/>
      <c r="IK532" s="5"/>
      <c r="IL532" s="5"/>
      <c r="IM532" s="5"/>
      <c r="IN532" s="5"/>
      <c r="IO532" s="5"/>
      <c r="IP532" s="5"/>
      <c r="IQ532" s="5"/>
      <c r="IR532" s="5"/>
      <c r="IS532" s="5"/>
    </row>
    <row r="533" spans="1:253" s="7" customFormat="1" ht="13.5" customHeight="1" x14ac:dyDescent="0.15">
      <c r="A533" s="20" t="s">
        <v>338</v>
      </c>
      <c r="B533" s="21" t="s">
        <v>9</v>
      </c>
      <c r="C533" s="20">
        <f>SUM(E533:M533)</f>
        <v>892525</v>
      </c>
      <c r="D533" s="20"/>
      <c r="E533" s="20">
        <v>521492</v>
      </c>
      <c r="F533" s="29"/>
      <c r="G533" s="20">
        <v>207824</v>
      </c>
      <c r="H533" s="29"/>
      <c r="I533" s="20">
        <v>0</v>
      </c>
      <c r="J533" s="29"/>
      <c r="K533" s="20">
        <v>123856</v>
      </c>
      <c r="L533" s="29"/>
      <c r="M533" s="20">
        <v>39353</v>
      </c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  <c r="HM533" s="5"/>
      <c r="HN533" s="5"/>
      <c r="HO533" s="5"/>
      <c r="HP533" s="5"/>
      <c r="HQ533" s="5"/>
      <c r="HR533" s="5"/>
      <c r="HS533" s="5"/>
      <c r="HT533" s="5"/>
      <c r="HU533" s="5"/>
      <c r="HV533" s="5"/>
      <c r="HW533" s="5"/>
      <c r="HX533" s="5"/>
      <c r="HY533" s="5"/>
      <c r="HZ533" s="5"/>
      <c r="IA533" s="5"/>
      <c r="IB533" s="5"/>
      <c r="IC533" s="5"/>
      <c r="ID533" s="5"/>
      <c r="IE533" s="5"/>
      <c r="IF533" s="5"/>
      <c r="IG533" s="5"/>
      <c r="IH533" s="5"/>
      <c r="II533" s="5"/>
      <c r="IJ533" s="5"/>
      <c r="IK533" s="5"/>
      <c r="IL533" s="5"/>
      <c r="IM533" s="5"/>
      <c r="IN533" s="5"/>
      <c r="IO533" s="5"/>
      <c r="IP533" s="5"/>
      <c r="IQ533" s="5"/>
      <c r="IR533" s="5"/>
      <c r="IS533" s="5"/>
    </row>
    <row r="534" spans="1:253" s="7" customFormat="1" ht="13.5" customHeight="1" x14ac:dyDescent="0.15">
      <c r="A534" s="20" t="s">
        <v>339</v>
      </c>
      <c r="B534" s="21" t="s">
        <v>9</v>
      </c>
      <c r="C534" s="20">
        <f>SUM(E534:M534)</f>
        <v>3772214</v>
      </c>
      <c r="D534" s="20"/>
      <c r="E534" s="20">
        <v>2530436</v>
      </c>
      <c r="F534" s="29"/>
      <c r="G534" s="20">
        <v>1042432</v>
      </c>
      <c r="H534" s="29"/>
      <c r="I534" s="20">
        <v>3770</v>
      </c>
      <c r="J534" s="29"/>
      <c r="K534" s="20">
        <v>115776</v>
      </c>
      <c r="L534" s="29"/>
      <c r="M534" s="20">
        <v>79800</v>
      </c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  <c r="HM534" s="5"/>
      <c r="HN534" s="5"/>
      <c r="HO534" s="5"/>
      <c r="HP534" s="5"/>
      <c r="HQ534" s="5"/>
      <c r="HR534" s="5"/>
      <c r="HS534" s="5"/>
      <c r="HT534" s="5"/>
      <c r="HU534" s="5"/>
      <c r="HV534" s="5"/>
      <c r="HW534" s="5"/>
      <c r="HX534" s="5"/>
      <c r="HY534" s="5"/>
      <c r="HZ534" s="5"/>
      <c r="IA534" s="5"/>
      <c r="IB534" s="5"/>
      <c r="IC534" s="5"/>
      <c r="ID534" s="5"/>
      <c r="IE534" s="5"/>
      <c r="IF534" s="5"/>
      <c r="IG534" s="5"/>
      <c r="IH534" s="5"/>
      <c r="II534" s="5"/>
      <c r="IJ534" s="5"/>
      <c r="IK534" s="5"/>
      <c r="IL534" s="5"/>
      <c r="IM534" s="5"/>
      <c r="IN534" s="5"/>
      <c r="IO534" s="5"/>
      <c r="IP534" s="5"/>
      <c r="IQ534" s="5"/>
      <c r="IR534" s="5"/>
      <c r="IS534" s="5"/>
    </row>
    <row r="535" spans="1:253" s="7" customFormat="1" ht="13.5" customHeight="1" x14ac:dyDescent="0.15">
      <c r="A535" s="20" t="s">
        <v>105</v>
      </c>
      <c r="B535" s="21" t="s">
        <v>9</v>
      </c>
      <c r="C535" s="20">
        <f t="shared" si="24"/>
        <v>6265157</v>
      </c>
      <c r="D535" s="20"/>
      <c r="E535" s="20">
        <v>3749373</v>
      </c>
      <c r="F535" s="29"/>
      <c r="G535" s="20">
        <v>1559967</v>
      </c>
      <c r="H535" s="29"/>
      <c r="I535" s="20">
        <v>223</v>
      </c>
      <c r="J535" s="29"/>
      <c r="K535" s="20">
        <v>-255010</v>
      </c>
      <c r="L535" s="29"/>
      <c r="M535" s="20">
        <v>1210604</v>
      </c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  <c r="HY535" s="5"/>
      <c r="HZ535" s="5"/>
      <c r="IA535" s="5"/>
      <c r="IB535" s="5"/>
      <c r="IC535" s="5"/>
      <c r="ID535" s="5"/>
      <c r="IE535" s="5"/>
      <c r="IF535" s="5"/>
      <c r="IG535" s="5"/>
      <c r="IH535" s="5"/>
      <c r="II535" s="5"/>
      <c r="IJ535" s="5"/>
      <c r="IK535" s="5"/>
      <c r="IL535" s="5"/>
      <c r="IM535" s="5"/>
      <c r="IN535" s="5"/>
      <c r="IO535" s="5"/>
      <c r="IP535" s="5"/>
      <c r="IQ535" s="5"/>
      <c r="IR535" s="5"/>
      <c r="IS535" s="5"/>
    </row>
    <row r="536" spans="1:253" s="7" customFormat="1" ht="13.5" customHeight="1" x14ac:dyDescent="0.15">
      <c r="A536" s="20" t="s">
        <v>363</v>
      </c>
      <c r="B536" s="21"/>
      <c r="C536" s="20">
        <f t="shared" si="24"/>
        <v>9083</v>
      </c>
      <c r="D536" s="20"/>
      <c r="E536" s="20">
        <v>0</v>
      </c>
      <c r="F536" s="29"/>
      <c r="G536" s="20">
        <v>0</v>
      </c>
      <c r="H536" s="29"/>
      <c r="I536" s="20">
        <v>0</v>
      </c>
      <c r="J536" s="29"/>
      <c r="K536" s="20">
        <v>9083</v>
      </c>
      <c r="L536" s="29"/>
      <c r="M536" s="20">
        <v>0</v>
      </c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  <c r="HQ536" s="5"/>
      <c r="HR536" s="5"/>
      <c r="HS536" s="5"/>
      <c r="HT536" s="5"/>
      <c r="HU536" s="5"/>
      <c r="HV536" s="5"/>
      <c r="HW536" s="5"/>
      <c r="HX536" s="5"/>
      <c r="HY536" s="5"/>
      <c r="HZ536" s="5"/>
      <c r="IA536" s="5"/>
      <c r="IB536" s="5"/>
      <c r="IC536" s="5"/>
      <c r="ID536" s="5"/>
      <c r="IE536" s="5"/>
      <c r="IF536" s="5"/>
      <c r="IG536" s="5"/>
      <c r="IH536" s="5"/>
      <c r="II536" s="5"/>
      <c r="IJ536" s="5"/>
      <c r="IK536" s="5"/>
      <c r="IL536" s="5"/>
      <c r="IM536" s="5"/>
      <c r="IN536" s="5"/>
      <c r="IO536" s="5"/>
      <c r="IP536" s="5"/>
      <c r="IQ536" s="5"/>
      <c r="IR536" s="5"/>
      <c r="IS536" s="5"/>
    </row>
    <row r="537" spans="1:253" s="7" customFormat="1" ht="13.5" customHeight="1" x14ac:dyDescent="0.15">
      <c r="A537" s="20" t="s">
        <v>263</v>
      </c>
      <c r="B537" s="21"/>
      <c r="C537" s="20">
        <f t="shared" si="24"/>
        <v>2769761</v>
      </c>
      <c r="D537" s="20"/>
      <c r="E537" s="20">
        <v>2116882</v>
      </c>
      <c r="F537" s="29"/>
      <c r="G537" s="20">
        <v>848931</v>
      </c>
      <c r="H537" s="29"/>
      <c r="I537" s="20">
        <v>8933</v>
      </c>
      <c r="J537" s="29"/>
      <c r="K537" s="20">
        <v>-213140</v>
      </c>
      <c r="L537" s="29"/>
      <c r="M537" s="20">
        <v>8155</v>
      </c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  <c r="HY537" s="5"/>
      <c r="HZ537" s="5"/>
      <c r="IA537" s="5"/>
      <c r="IB537" s="5"/>
      <c r="IC537" s="5"/>
      <c r="ID537" s="5"/>
      <c r="IE537" s="5"/>
      <c r="IF537" s="5"/>
      <c r="IG537" s="5"/>
      <c r="IH537" s="5"/>
      <c r="II537" s="5"/>
      <c r="IJ537" s="5"/>
      <c r="IK537" s="5"/>
      <c r="IL537" s="5"/>
      <c r="IM537" s="5"/>
      <c r="IN537" s="5"/>
      <c r="IO537" s="5"/>
      <c r="IP537" s="5"/>
      <c r="IQ537" s="5"/>
      <c r="IR537" s="5"/>
      <c r="IS537" s="5"/>
    </row>
    <row r="538" spans="1:253" s="7" customFormat="1" ht="13.5" customHeight="1" x14ac:dyDescent="0.15">
      <c r="A538" s="20" t="s">
        <v>106</v>
      </c>
      <c r="B538" s="21" t="s">
        <v>9</v>
      </c>
      <c r="C538" s="20">
        <f t="shared" si="24"/>
        <v>250972</v>
      </c>
      <c r="D538" s="20"/>
      <c r="E538" s="20">
        <v>18949</v>
      </c>
      <c r="F538" s="29"/>
      <c r="G538" s="20">
        <v>0</v>
      </c>
      <c r="H538" s="29"/>
      <c r="I538" s="20">
        <v>0</v>
      </c>
      <c r="J538" s="29"/>
      <c r="K538" s="20">
        <v>232023</v>
      </c>
      <c r="L538" s="29"/>
      <c r="M538" s="20">
        <v>0</v>
      </c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  <c r="HB538" s="5"/>
      <c r="HC538" s="5"/>
      <c r="HD538" s="5"/>
      <c r="HE538" s="5"/>
      <c r="HF538" s="5"/>
      <c r="HG538" s="5"/>
      <c r="HH538" s="5"/>
      <c r="HI538" s="5"/>
      <c r="HJ538" s="5"/>
      <c r="HK538" s="5"/>
      <c r="HL538" s="5"/>
      <c r="HM538" s="5"/>
      <c r="HN538" s="5"/>
      <c r="HO538" s="5"/>
      <c r="HP538" s="5"/>
      <c r="HQ538" s="5"/>
      <c r="HR538" s="5"/>
      <c r="HS538" s="5"/>
      <c r="HT538" s="5"/>
      <c r="HU538" s="5"/>
      <c r="HV538" s="5"/>
      <c r="HW538" s="5"/>
      <c r="HX538" s="5"/>
      <c r="HY538" s="5"/>
      <c r="HZ538" s="5"/>
      <c r="IA538" s="5"/>
      <c r="IB538" s="5"/>
      <c r="IC538" s="5"/>
      <c r="ID538" s="5"/>
      <c r="IE538" s="5"/>
      <c r="IF538" s="5"/>
      <c r="IG538" s="5"/>
      <c r="IH538" s="5"/>
      <c r="II538" s="5"/>
      <c r="IJ538" s="5"/>
      <c r="IK538" s="5"/>
      <c r="IL538" s="5"/>
      <c r="IM538" s="5"/>
      <c r="IN538" s="5"/>
      <c r="IO538" s="5"/>
      <c r="IP538" s="5"/>
      <c r="IQ538" s="5"/>
      <c r="IR538" s="5"/>
      <c r="IS538" s="5"/>
    </row>
    <row r="539" spans="1:253" s="7" customFormat="1" ht="13.5" customHeight="1" x14ac:dyDescent="0.15">
      <c r="A539" s="20" t="s">
        <v>245</v>
      </c>
      <c r="B539" s="21"/>
      <c r="C539" s="20">
        <f t="shared" si="24"/>
        <v>1190146</v>
      </c>
      <c r="D539" s="20"/>
      <c r="E539" s="20">
        <v>531910</v>
      </c>
      <c r="F539" s="29"/>
      <c r="G539" s="20">
        <v>205359</v>
      </c>
      <c r="H539" s="29"/>
      <c r="I539" s="20">
        <v>27397</v>
      </c>
      <c r="J539" s="29"/>
      <c r="K539" s="20">
        <v>423171</v>
      </c>
      <c r="L539" s="29"/>
      <c r="M539" s="20">
        <v>2309</v>
      </c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  <c r="HB539" s="5"/>
      <c r="HC539" s="5"/>
      <c r="HD539" s="5"/>
      <c r="HE539" s="5"/>
      <c r="HF539" s="5"/>
      <c r="HG539" s="5"/>
      <c r="HH539" s="5"/>
      <c r="HI539" s="5"/>
      <c r="HJ539" s="5"/>
      <c r="HK539" s="5"/>
      <c r="HL539" s="5"/>
      <c r="HM539" s="5"/>
      <c r="HN539" s="5"/>
      <c r="HO539" s="5"/>
      <c r="HP539" s="5"/>
      <c r="HQ539" s="5"/>
      <c r="HR539" s="5"/>
      <c r="HS539" s="5"/>
      <c r="HT539" s="5"/>
      <c r="HU539" s="5"/>
      <c r="HV539" s="5"/>
      <c r="HW539" s="5"/>
      <c r="HX539" s="5"/>
      <c r="HY539" s="5"/>
      <c r="HZ539" s="5"/>
      <c r="IA539" s="5"/>
      <c r="IB539" s="5"/>
      <c r="IC539" s="5"/>
      <c r="ID539" s="5"/>
      <c r="IE539" s="5"/>
      <c r="IF539" s="5"/>
      <c r="IG539" s="5"/>
      <c r="IH539" s="5"/>
      <c r="II539" s="5"/>
      <c r="IJ539" s="5"/>
      <c r="IK539" s="5"/>
      <c r="IL539" s="5"/>
      <c r="IM539" s="5"/>
      <c r="IN539" s="5"/>
      <c r="IO539" s="5"/>
      <c r="IP539" s="5"/>
      <c r="IQ539" s="5"/>
      <c r="IR539" s="5"/>
      <c r="IS539" s="5"/>
    </row>
    <row r="540" spans="1:253" s="7" customFormat="1" ht="13.5" customHeight="1" x14ac:dyDescent="0.15">
      <c r="A540" s="20" t="s">
        <v>107</v>
      </c>
      <c r="B540" s="21" t="s">
        <v>9</v>
      </c>
      <c r="C540" s="20">
        <f t="shared" si="24"/>
        <v>45657</v>
      </c>
      <c r="D540" s="20"/>
      <c r="E540" s="20">
        <v>0</v>
      </c>
      <c r="F540" s="29"/>
      <c r="G540" s="20">
        <v>0</v>
      </c>
      <c r="H540" s="29"/>
      <c r="I540" s="20">
        <v>0</v>
      </c>
      <c r="J540" s="29"/>
      <c r="K540" s="20">
        <v>45657</v>
      </c>
      <c r="L540" s="29"/>
      <c r="M540" s="20">
        <v>0</v>
      </c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  <c r="II540" s="5"/>
      <c r="IJ540" s="5"/>
      <c r="IK540" s="5"/>
      <c r="IL540" s="5"/>
      <c r="IM540" s="5"/>
      <c r="IN540" s="5"/>
      <c r="IO540" s="5"/>
      <c r="IP540" s="5"/>
      <c r="IQ540" s="5"/>
      <c r="IR540" s="5"/>
      <c r="IS540" s="5"/>
    </row>
    <row r="541" spans="1:253" s="7" customFormat="1" ht="13.5" customHeight="1" x14ac:dyDescent="0.15">
      <c r="A541" s="20" t="s">
        <v>108</v>
      </c>
      <c r="B541" s="21" t="s">
        <v>9</v>
      </c>
      <c r="C541" s="25">
        <f t="shared" si="24"/>
        <v>2534448</v>
      </c>
      <c r="D541" s="20"/>
      <c r="E541" s="26">
        <v>1440408</v>
      </c>
      <c r="F541" s="29"/>
      <c r="G541" s="26">
        <v>584511</v>
      </c>
      <c r="H541" s="29"/>
      <c r="I541" s="26">
        <v>0</v>
      </c>
      <c r="J541" s="29"/>
      <c r="K541" s="26">
        <v>506203</v>
      </c>
      <c r="L541" s="29"/>
      <c r="M541" s="26">
        <v>3326</v>
      </c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  <c r="HY541" s="5"/>
      <c r="HZ541" s="5"/>
      <c r="IA541" s="5"/>
      <c r="IB541" s="5"/>
      <c r="IC541" s="5"/>
      <c r="ID541" s="5"/>
      <c r="IE541" s="5"/>
      <c r="IF541" s="5"/>
      <c r="IG541" s="5"/>
      <c r="IH541" s="5"/>
      <c r="II541" s="5"/>
      <c r="IJ541" s="5"/>
      <c r="IK541" s="5"/>
      <c r="IL541" s="5"/>
      <c r="IM541" s="5"/>
      <c r="IN541" s="5"/>
      <c r="IO541" s="5"/>
      <c r="IP541" s="5"/>
      <c r="IQ541" s="5"/>
      <c r="IR541" s="5"/>
      <c r="IS541" s="5"/>
    </row>
    <row r="542" spans="1:253" s="7" customFormat="1" ht="13.5" customHeight="1" x14ac:dyDescent="0.15">
      <c r="A542" s="20" t="s">
        <v>109</v>
      </c>
      <c r="B542" s="21" t="s">
        <v>9</v>
      </c>
      <c r="C542" s="25">
        <f t="shared" si="24"/>
        <v>51354489</v>
      </c>
      <c r="D542" s="20"/>
      <c r="E542" s="25">
        <f>SUM(E523:E541)</f>
        <v>25670018</v>
      </c>
      <c r="F542" s="29"/>
      <c r="G542" s="25">
        <f>SUM(G523:G541)</f>
        <v>10523639</v>
      </c>
      <c r="H542" s="29"/>
      <c r="I542" s="25">
        <f>SUM(I523:I541)</f>
        <v>96272</v>
      </c>
      <c r="J542" s="29"/>
      <c r="K542" s="25">
        <f>SUM(K523:K541)</f>
        <v>13271742</v>
      </c>
      <c r="L542" s="29"/>
      <c r="M542" s="25">
        <f>SUM(M523:M541)</f>
        <v>1792818</v>
      </c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  <c r="IK542" s="5"/>
      <c r="IL542" s="5"/>
      <c r="IM542" s="5"/>
      <c r="IN542" s="5"/>
      <c r="IO542" s="5"/>
      <c r="IP542" s="5"/>
      <c r="IQ542" s="5"/>
      <c r="IR542" s="5"/>
      <c r="IS542" s="5"/>
    </row>
    <row r="543" spans="1:253" s="7" customFormat="1" ht="13.5" customHeight="1" x14ac:dyDescent="0.15">
      <c r="A543" s="20"/>
      <c r="B543" s="21"/>
      <c r="C543" s="29"/>
      <c r="D543" s="20"/>
      <c r="E543" s="29"/>
      <c r="F543" s="29"/>
      <c r="G543" s="29"/>
      <c r="H543" s="29"/>
      <c r="I543" s="29"/>
      <c r="J543" s="29"/>
      <c r="K543" s="29"/>
      <c r="L543" s="29"/>
      <c r="M543" s="29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  <c r="HY543" s="5"/>
      <c r="HZ543" s="5"/>
      <c r="IA543" s="5"/>
      <c r="IB543" s="5"/>
      <c r="IC543" s="5"/>
      <c r="ID543" s="5"/>
      <c r="IE543" s="5"/>
      <c r="IF543" s="5"/>
      <c r="IG543" s="5"/>
      <c r="IH543" s="5"/>
      <c r="II543" s="5"/>
      <c r="IJ543" s="5"/>
      <c r="IK543" s="5"/>
      <c r="IL543" s="5"/>
      <c r="IM543" s="5"/>
      <c r="IN543" s="5"/>
      <c r="IO543" s="5"/>
      <c r="IP543" s="5"/>
      <c r="IQ543" s="5"/>
      <c r="IR543" s="5"/>
      <c r="IS543" s="5"/>
    </row>
    <row r="544" spans="1:253" s="7" customFormat="1" ht="13.5" customHeight="1" x14ac:dyDescent="0.15">
      <c r="A544" s="20" t="s">
        <v>331</v>
      </c>
      <c r="B544" s="21" t="s">
        <v>9</v>
      </c>
      <c r="C544" s="20" t="s">
        <v>9</v>
      </c>
      <c r="D544" s="20"/>
      <c r="E544" s="20" t="s">
        <v>9</v>
      </c>
      <c r="F544" s="29" t="s">
        <v>9</v>
      </c>
      <c r="G544" s="20" t="s">
        <v>9</v>
      </c>
      <c r="H544" s="29" t="s">
        <v>9</v>
      </c>
      <c r="I544" s="20" t="s">
        <v>9</v>
      </c>
      <c r="J544" s="29" t="s">
        <v>9</v>
      </c>
      <c r="K544" s="20" t="s">
        <v>9</v>
      </c>
      <c r="L544" s="29" t="s">
        <v>9</v>
      </c>
      <c r="M544" s="20" t="s">
        <v>9</v>
      </c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  <c r="IM544" s="5"/>
      <c r="IN544" s="5"/>
      <c r="IO544" s="5"/>
      <c r="IP544" s="5"/>
      <c r="IQ544" s="5"/>
      <c r="IR544" s="5"/>
      <c r="IS544" s="5"/>
    </row>
    <row r="545" spans="1:253" s="7" customFormat="1" ht="13.5" customHeight="1" x14ac:dyDescent="0.15">
      <c r="A545" s="20" t="s">
        <v>332</v>
      </c>
      <c r="B545" s="21" t="s">
        <v>9</v>
      </c>
      <c r="C545" s="20">
        <f t="shared" ref="C545:C550" si="25">SUM(E545:M545)</f>
        <v>102038</v>
      </c>
      <c r="D545" s="20"/>
      <c r="E545" s="24">
        <v>0</v>
      </c>
      <c r="F545" s="29"/>
      <c r="G545" s="24">
        <v>0</v>
      </c>
      <c r="H545" s="29"/>
      <c r="I545" s="24">
        <v>0</v>
      </c>
      <c r="J545" s="29"/>
      <c r="K545" s="24">
        <v>102038</v>
      </c>
      <c r="L545" s="29"/>
      <c r="M545" s="24">
        <v>0</v>
      </c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  <c r="HY545" s="5"/>
      <c r="HZ545" s="5"/>
      <c r="IA545" s="5"/>
      <c r="IB545" s="5"/>
      <c r="IC545" s="5"/>
      <c r="ID545" s="5"/>
      <c r="IE545" s="5"/>
      <c r="IF545" s="5"/>
      <c r="IG545" s="5"/>
      <c r="IH545" s="5"/>
      <c r="II545" s="5"/>
      <c r="IJ545" s="5"/>
      <c r="IK545" s="5"/>
      <c r="IL545" s="5"/>
      <c r="IM545" s="5"/>
      <c r="IN545" s="5"/>
      <c r="IO545" s="5"/>
      <c r="IP545" s="5"/>
      <c r="IQ545" s="5"/>
      <c r="IR545" s="5"/>
      <c r="IS545" s="5"/>
    </row>
    <row r="546" spans="1:253" s="7" customFormat="1" ht="13.5" customHeight="1" x14ac:dyDescent="0.15">
      <c r="A546" s="20" t="s">
        <v>333</v>
      </c>
      <c r="B546" s="21" t="s">
        <v>9</v>
      </c>
      <c r="C546" s="20">
        <f t="shared" si="25"/>
        <v>125750</v>
      </c>
      <c r="D546" s="20"/>
      <c r="E546" s="24">
        <v>373</v>
      </c>
      <c r="F546" s="29"/>
      <c r="G546" s="24">
        <v>0</v>
      </c>
      <c r="H546" s="29"/>
      <c r="I546" s="24">
        <v>0</v>
      </c>
      <c r="J546" s="29"/>
      <c r="K546" s="24">
        <v>125377</v>
      </c>
      <c r="L546" s="29"/>
      <c r="M546" s="24">
        <v>0</v>
      </c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  <c r="HM546" s="5"/>
      <c r="HN546" s="5"/>
      <c r="HO546" s="5"/>
      <c r="HP546" s="5"/>
      <c r="HQ546" s="5"/>
      <c r="HR546" s="5"/>
      <c r="HS546" s="5"/>
      <c r="HT546" s="5"/>
      <c r="HU546" s="5"/>
      <c r="HV546" s="5"/>
      <c r="HW546" s="5"/>
      <c r="HX546" s="5"/>
      <c r="HY546" s="5"/>
      <c r="HZ546" s="5"/>
      <c r="IA546" s="5"/>
      <c r="IB546" s="5"/>
      <c r="IC546" s="5"/>
      <c r="ID546" s="5"/>
      <c r="IE546" s="5"/>
      <c r="IF546" s="5"/>
      <c r="IG546" s="5"/>
      <c r="IH546" s="5"/>
      <c r="II546" s="5"/>
      <c r="IJ546" s="5"/>
      <c r="IK546" s="5"/>
      <c r="IL546" s="5"/>
      <c r="IM546" s="5"/>
      <c r="IN546" s="5"/>
      <c r="IO546" s="5"/>
      <c r="IP546" s="5"/>
      <c r="IQ546" s="5"/>
      <c r="IR546" s="5"/>
      <c r="IS546" s="5"/>
    </row>
    <row r="547" spans="1:253" s="7" customFormat="1" ht="13.5" customHeight="1" x14ac:dyDescent="0.15">
      <c r="A547" s="20" t="s">
        <v>334</v>
      </c>
      <c r="B547" s="21" t="s">
        <v>9</v>
      </c>
      <c r="C547" s="20">
        <f t="shared" si="25"/>
        <v>74435</v>
      </c>
      <c r="D547" s="20"/>
      <c r="E547" s="24">
        <v>0</v>
      </c>
      <c r="F547" s="29"/>
      <c r="G547" s="24">
        <v>0</v>
      </c>
      <c r="H547" s="29"/>
      <c r="I547" s="24">
        <v>0</v>
      </c>
      <c r="J547" s="29"/>
      <c r="K547" s="24">
        <v>74435</v>
      </c>
      <c r="L547" s="29"/>
      <c r="M547" s="24">
        <v>0</v>
      </c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  <c r="HB547" s="5"/>
      <c r="HC547" s="5"/>
      <c r="HD547" s="5"/>
      <c r="HE547" s="5"/>
      <c r="HF547" s="5"/>
      <c r="HG547" s="5"/>
      <c r="HH547" s="5"/>
      <c r="HI547" s="5"/>
      <c r="HJ547" s="5"/>
      <c r="HK547" s="5"/>
      <c r="HL547" s="5"/>
      <c r="HM547" s="5"/>
      <c r="HN547" s="5"/>
      <c r="HO547" s="5"/>
      <c r="HP547" s="5"/>
      <c r="HQ547" s="5"/>
      <c r="HR547" s="5"/>
      <c r="HS547" s="5"/>
      <c r="HT547" s="5"/>
      <c r="HU547" s="5"/>
      <c r="HV547" s="5"/>
      <c r="HW547" s="5"/>
      <c r="HX547" s="5"/>
      <c r="HY547" s="5"/>
      <c r="HZ547" s="5"/>
      <c r="IA547" s="5"/>
      <c r="IB547" s="5"/>
      <c r="IC547" s="5"/>
      <c r="ID547" s="5"/>
      <c r="IE547" s="5"/>
      <c r="IF547" s="5"/>
      <c r="IG547" s="5"/>
      <c r="IH547" s="5"/>
      <c r="II547" s="5"/>
      <c r="IJ547" s="5"/>
      <c r="IK547" s="5"/>
      <c r="IL547" s="5"/>
      <c r="IM547" s="5"/>
      <c r="IN547" s="5"/>
      <c r="IO547" s="5"/>
      <c r="IP547" s="5"/>
      <c r="IQ547" s="5"/>
      <c r="IR547" s="5"/>
      <c r="IS547" s="5"/>
    </row>
    <row r="548" spans="1:253" s="7" customFormat="1" ht="13.5" customHeight="1" x14ac:dyDescent="0.15">
      <c r="A548" s="20" t="s">
        <v>335</v>
      </c>
      <c r="B548" s="21" t="s">
        <v>9</v>
      </c>
      <c r="C548" s="20">
        <f>SUM(E548:M548)</f>
        <v>137180</v>
      </c>
      <c r="D548" s="20"/>
      <c r="E548" s="24">
        <v>0</v>
      </c>
      <c r="F548" s="29"/>
      <c r="G548" s="24">
        <v>0</v>
      </c>
      <c r="H548" s="29"/>
      <c r="I548" s="24">
        <v>0</v>
      </c>
      <c r="J548" s="29"/>
      <c r="K548" s="24">
        <v>137180</v>
      </c>
      <c r="L548" s="29"/>
      <c r="M548" s="24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  <c r="HB548" s="5"/>
      <c r="HC548" s="5"/>
      <c r="HD548" s="5"/>
      <c r="HE548" s="5"/>
      <c r="HF548" s="5"/>
      <c r="HG548" s="5"/>
      <c r="HH548" s="5"/>
      <c r="HI548" s="5"/>
      <c r="HJ548" s="5"/>
      <c r="HK548" s="5"/>
      <c r="HL548" s="5"/>
      <c r="HM548" s="5"/>
      <c r="HN548" s="5"/>
      <c r="HO548" s="5"/>
      <c r="HP548" s="5"/>
      <c r="HQ548" s="5"/>
      <c r="HR548" s="5"/>
      <c r="HS548" s="5"/>
      <c r="HT548" s="5"/>
      <c r="HU548" s="5"/>
      <c r="HV548" s="5"/>
      <c r="HW548" s="5"/>
      <c r="HX548" s="5"/>
      <c r="HY548" s="5"/>
      <c r="HZ548" s="5"/>
      <c r="IA548" s="5"/>
      <c r="IB548" s="5"/>
      <c r="IC548" s="5"/>
      <c r="ID548" s="5"/>
      <c r="IE548" s="5"/>
      <c r="IF548" s="5"/>
      <c r="IG548" s="5"/>
      <c r="IH548" s="5"/>
      <c r="II548" s="5"/>
      <c r="IJ548" s="5"/>
      <c r="IK548" s="5"/>
      <c r="IL548" s="5"/>
      <c r="IM548" s="5"/>
      <c r="IN548" s="5"/>
      <c r="IO548" s="5"/>
      <c r="IP548" s="5"/>
      <c r="IQ548" s="5"/>
      <c r="IR548" s="5"/>
      <c r="IS548" s="5"/>
    </row>
    <row r="549" spans="1:253" s="7" customFormat="1" ht="13.5" customHeight="1" x14ac:dyDescent="0.15">
      <c r="A549" s="20" t="s">
        <v>336</v>
      </c>
      <c r="B549" s="21" t="s">
        <v>9</v>
      </c>
      <c r="C549" s="25">
        <f t="shared" si="25"/>
        <v>282775</v>
      </c>
      <c r="D549" s="20"/>
      <c r="E549" s="26">
        <v>0</v>
      </c>
      <c r="F549" s="29"/>
      <c r="G549" s="26">
        <v>0</v>
      </c>
      <c r="H549" s="29"/>
      <c r="I549" s="26">
        <v>0</v>
      </c>
      <c r="J549" s="29"/>
      <c r="K549" s="26">
        <v>282775</v>
      </c>
      <c r="L549" s="29"/>
      <c r="M549" s="26">
        <v>0</v>
      </c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  <c r="HY549" s="5"/>
      <c r="HZ549" s="5"/>
      <c r="IA549" s="5"/>
      <c r="IB549" s="5"/>
      <c r="IC549" s="5"/>
      <c r="ID549" s="5"/>
      <c r="IE549" s="5"/>
      <c r="IF549" s="5"/>
      <c r="IG549" s="5"/>
      <c r="IH549" s="5"/>
      <c r="II549" s="5"/>
      <c r="IJ549" s="5"/>
      <c r="IK549" s="5"/>
      <c r="IL549" s="5"/>
      <c r="IM549" s="5"/>
      <c r="IN549" s="5"/>
      <c r="IO549" s="5"/>
      <c r="IP549" s="5"/>
      <c r="IQ549" s="5"/>
      <c r="IR549" s="5"/>
      <c r="IS549" s="5"/>
    </row>
    <row r="550" spans="1:253" s="7" customFormat="1" ht="13.5" customHeight="1" x14ac:dyDescent="0.15">
      <c r="A550" s="20" t="s">
        <v>297</v>
      </c>
      <c r="B550" s="21" t="s">
        <v>9</v>
      </c>
      <c r="C550" s="25">
        <f t="shared" si="25"/>
        <v>722178</v>
      </c>
      <c r="D550" s="20"/>
      <c r="E550" s="25">
        <f>SUM(E545:E549)</f>
        <v>373</v>
      </c>
      <c r="F550" s="29"/>
      <c r="G550" s="25">
        <f>SUM(G545:G549)</f>
        <v>0</v>
      </c>
      <c r="H550" s="29"/>
      <c r="I550" s="25">
        <f>SUM(I545:I549)</f>
        <v>0</v>
      </c>
      <c r="J550" s="29"/>
      <c r="K550" s="25">
        <f>SUM(K545:K549)</f>
        <v>721805</v>
      </c>
      <c r="L550" s="29"/>
      <c r="M550" s="25">
        <f>SUM(M545:M549)</f>
        <v>0</v>
      </c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  <c r="HM550" s="5"/>
      <c r="HN550" s="5"/>
      <c r="HO550" s="5"/>
      <c r="HP550" s="5"/>
      <c r="HQ550" s="5"/>
      <c r="HR550" s="5"/>
      <c r="HS550" s="5"/>
      <c r="HT550" s="5"/>
      <c r="HU550" s="5"/>
      <c r="HV550" s="5"/>
      <c r="HW550" s="5"/>
      <c r="HX550" s="5"/>
      <c r="HY550" s="5"/>
      <c r="HZ550" s="5"/>
      <c r="IA550" s="5"/>
      <c r="IB550" s="5"/>
      <c r="IC550" s="5"/>
      <c r="ID550" s="5"/>
      <c r="IE550" s="5"/>
      <c r="IF550" s="5"/>
      <c r="IG550" s="5"/>
      <c r="IH550" s="5"/>
      <c r="II550" s="5"/>
      <c r="IJ550" s="5"/>
      <c r="IK550" s="5"/>
      <c r="IL550" s="5"/>
      <c r="IM550" s="5"/>
      <c r="IN550" s="5"/>
      <c r="IO550" s="5"/>
      <c r="IP550" s="5"/>
      <c r="IQ550" s="5"/>
      <c r="IR550" s="5"/>
      <c r="IS550" s="5"/>
    </row>
    <row r="551" spans="1:253" s="7" customFormat="1" ht="13.5" customHeight="1" x14ac:dyDescent="0.15">
      <c r="A551" s="20"/>
      <c r="B551" s="21"/>
      <c r="C551" s="29"/>
      <c r="D551" s="20"/>
      <c r="E551" s="29"/>
      <c r="F551" s="29"/>
      <c r="G551" s="29"/>
      <c r="H551" s="29"/>
      <c r="I551" s="29"/>
      <c r="J551" s="29"/>
      <c r="K551" s="29"/>
      <c r="L551" s="29"/>
      <c r="M551" s="29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5"/>
      <c r="GU551" s="5"/>
      <c r="GV551" s="5"/>
      <c r="GW551" s="5"/>
      <c r="GX551" s="5"/>
      <c r="GY551" s="5"/>
      <c r="GZ551" s="5"/>
      <c r="HA551" s="5"/>
      <c r="HB551" s="5"/>
      <c r="HC551" s="5"/>
      <c r="HD551" s="5"/>
      <c r="HE551" s="5"/>
      <c r="HF551" s="5"/>
      <c r="HG551" s="5"/>
      <c r="HH551" s="5"/>
      <c r="HI551" s="5"/>
      <c r="HJ551" s="5"/>
      <c r="HK551" s="5"/>
      <c r="HL551" s="5"/>
      <c r="HM551" s="5"/>
      <c r="HN551" s="5"/>
      <c r="HO551" s="5"/>
      <c r="HP551" s="5"/>
      <c r="HQ551" s="5"/>
      <c r="HR551" s="5"/>
      <c r="HS551" s="5"/>
      <c r="HT551" s="5"/>
      <c r="HU551" s="5"/>
      <c r="HV551" s="5"/>
      <c r="HW551" s="5"/>
      <c r="HX551" s="5"/>
      <c r="HY551" s="5"/>
      <c r="HZ551" s="5"/>
      <c r="IA551" s="5"/>
      <c r="IB551" s="5"/>
      <c r="IC551" s="5"/>
      <c r="ID551" s="5"/>
      <c r="IE551" s="5"/>
      <c r="IF551" s="5"/>
      <c r="IG551" s="5"/>
      <c r="IH551" s="5"/>
      <c r="II551" s="5"/>
      <c r="IJ551" s="5"/>
      <c r="IK551" s="5"/>
      <c r="IL551" s="5"/>
      <c r="IM551" s="5"/>
      <c r="IN551" s="5"/>
      <c r="IO551" s="5"/>
      <c r="IP551" s="5"/>
      <c r="IQ551" s="5"/>
      <c r="IR551" s="5"/>
      <c r="IS551" s="5"/>
    </row>
    <row r="552" spans="1:253" s="7" customFormat="1" ht="13.5" customHeight="1" x14ac:dyDescent="0.15">
      <c r="A552" s="20" t="s">
        <v>361</v>
      </c>
      <c r="B552" s="21"/>
      <c r="C552" s="29"/>
      <c r="D552" s="20"/>
      <c r="E552" s="29"/>
      <c r="F552" s="29"/>
      <c r="G552" s="29"/>
      <c r="H552" s="29"/>
      <c r="I552" s="29"/>
      <c r="J552" s="29"/>
      <c r="K552" s="29"/>
      <c r="L552" s="29"/>
      <c r="M552" s="29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  <c r="FU552" s="5"/>
      <c r="FV552" s="5"/>
      <c r="FW552" s="5"/>
      <c r="FX552" s="5"/>
      <c r="FY552" s="5"/>
      <c r="FZ552" s="5"/>
      <c r="GA552" s="5"/>
      <c r="GB552" s="5"/>
      <c r="GC552" s="5"/>
      <c r="GD552" s="5"/>
      <c r="GE552" s="5"/>
      <c r="GF552" s="5"/>
      <c r="GG552" s="5"/>
      <c r="GH552" s="5"/>
      <c r="GI552" s="5"/>
      <c r="GJ552" s="5"/>
      <c r="GK552" s="5"/>
      <c r="GL552" s="5"/>
      <c r="GM552" s="5"/>
      <c r="GN552" s="5"/>
      <c r="GO552" s="5"/>
      <c r="GP552" s="5"/>
      <c r="GQ552" s="5"/>
      <c r="GR552" s="5"/>
      <c r="GS552" s="5"/>
      <c r="GT552" s="5"/>
      <c r="GU552" s="5"/>
      <c r="GV552" s="5"/>
      <c r="GW552" s="5"/>
      <c r="GX552" s="5"/>
      <c r="GY552" s="5"/>
      <c r="GZ552" s="5"/>
      <c r="HA552" s="5"/>
      <c r="HB552" s="5"/>
      <c r="HC552" s="5"/>
      <c r="HD552" s="5"/>
      <c r="HE552" s="5"/>
      <c r="HF552" s="5"/>
      <c r="HG552" s="5"/>
      <c r="HH552" s="5"/>
      <c r="HI552" s="5"/>
      <c r="HJ552" s="5"/>
      <c r="HK552" s="5"/>
      <c r="HL552" s="5"/>
      <c r="HM552" s="5"/>
      <c r="HN552" s="5"/>
      <c r="HO552" s="5"/>
      <c r="HP552" s="5"/>
      <c r="HQ552" s="5"/>
      <c r="HR552" s="5"/>
      <c r="HS552" s="5"/>
      <c r="HT552" s="5"/>
      <c r="HU552" s="5"/>
      <c r="HV552" s="5"/>
      <c r="HW552" s="5"/>
      <c r="HX552" s="5"/>
      <c r="HY552" s="5"/>
      <c r="HZ552" s="5"/>
      <c r="IA552" s="5"/>
      <c r="IB552" s="5"/>
      <c r="IC552" s="5"/>
      <c r="ID552" s="5"/>
      <c r="IE552" s="5"/>
      <c r="IF552" s="5"/>
      <c r="IG552" s="5"/>
      <c r="IH552" s="5"/>
      <c r="II552" s="5"/>
      <c r="IJ552" s="5"/>
      <c r="IK552" s="5"/>
      <c r="IL552" s="5"/>
      <c r="IM552" s="5"/>
      <c r="IN552" s="5"/>
      <c r="IO552" s="5"/>
      <c r="IP552" s="5"/>
      <c r="IQ552" s="5"/>
      <c r="IR552" s="5"/>
      <c r="IS552" s="5"/>
    </row>
    <row r="553" spans="1:253" s="7" customFormat="1" ht="13.5" customHeight="1" x14ac:dyDescent="0.15">
      <c r="A553" s="20" t="s">
        <v>337</v>
      </c>
      <c r="B553" s="21"/>
      <c r="C553" s="25">
        <f>SUM(E553:M553)</f>
        <v>203587</v>
      </c>
      <c r="D553" s="20"/>
      <c r="E553" s="26">
        <v>0</v>
      </c>
      <c r="F553" s="29"/>
      <c r="G553" s="26"/>
      <c r="H553" s="29"/>
      <c r="I553" s="26">
        <v>0</v>
      </c>
      <c r="J553" s="29"/>
      <c r="K553" s="26">
        <v>203587</v>
      </c>
      <c r="L553" s="29"/>
      <c r="M553" s="26">
        <v>0</v>
      </c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  <c r="HB553" s="5"/>
      <c r="HC553" s="5"/>
      <c r="HD553" s="5"/>
      <c r="HE553" s="5"/>
      <c r="HF553" s="5"/>
      <c r="HG553" s="5"/>
      <c r="HH553" s="5"/>
      <c r="HI553" s="5"/>
      <c r="HJ553" s="5"/>
      <c r="HK553" s="5"/>
      <c r="HL553" s="5"/>
      <c r="HM553" s="5"/>
      <c r="HN553" s="5"/>
      <c r="HO553" s="5"/>
      <c r="HP553" s="5"/>
      <c r="HQ553" s="5"/>
      <c r="HR553" s="5"/>
      <c r="HS553" s="5"/>
      <c r="HT553" s="5"/>
      <c r="HU553" s="5"/>
      <c r="HV553" s="5"/>
      <c r="HW553" s="5"/>
      <c r="HX553" s="5"/>
      <c r="HY553" s="5"/>
      <c r="HZ553" s="5"/>
      <c r="IA553" s="5"/>
      <c r="IB553" s="5"/>
      <c r="IC553" s="5"/>
      <c r="ID553" s="5"/>
      <c r="IE553" s="5"/>
      <c r="IF553" s="5"/>
      <c r="IG553" s="5"/>
      <c r="IH553" s="5"/>
      <c r="II553" s="5"/>
      <c r="IJ553" s="5"/>
      <c r="IK553" s="5"/>
      <c r="IL553" s="5"/>
      <c r="IM553" s="5"/>
      <c r="IN553" s="5"/>
      <c r="IO553" s="5"/>
      <c r="IP553" s="5"/>
      <c r="IQ553" s="5"/>
      <c r="IR553" s="5"/>
      <c r="IS553" s="5"/>
    </row>
    <row r="554" spans="1:253" s="7" customFormat="1" ht="13.5" customHeight="1" x14ac:dyDescent="0.15">
      <c r="A554" s="20" t="s">
        <v>362</v>
      </c>
      <c r="B554" s="21"/>
      <c r="C554" s="25">
        <f>SUM(E554:M554)</f>
        <v>203587</v>
      </c>
      <c r="D554" s="20"/>
      <c r="E554" s="25">
        <f>SUM(E553:E553)</f>
        <v>0</v>
      </c>
      <c r="F554" s="29"/>
      <c r="G554" s="25">
        <f>SUM(G553:G553)</f>
        <v>0</v>
      </c>
      <c r="H554" s="29"/>
      <c r="I554" s="25">
        <f>SUM(I553:I553)</f>
        <v>0</v>
      </c>
      <c r="J554" s="29"/>
      <c r="K554" s="25">
        <f>SUM(K553:K553)</f>
        <v>203587</v>
      </c>
      <c r="L554" s="29"/>
      <c r="M554" s="25">
        <f>SUM(M553:M553)</f>
        <v>0</v>
      </c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  <c r="HM554" s="5"/>
      <c r="HN554" s="5"/>
      <c r="HO554" s="5"/>
      <c r="HP554" s="5"/>
      <c r="HQ554" s="5"/>
      <c r="HR554" s="5"/>
      <c r="HS554" s="5"/>
      <c r="HT554" s="5"/>
      <c r="HU554" s="5"/>
      <c r="HV554" s="5"/>
      <c r="HW554" s="5"/>
      <c r="HX554" s="5"/>
      <c r="HY554" s="5"/>
      <c r="HZ554" s="5"/>
      <c r="IA554" s="5"/>
      <c r="IB554" s="5"/>
      <c r="IC554" s="5"/>
      <c r="ID554" s="5"/>
      <c r="IE554" s="5"/>
      <c r="IF554" s="5"/>
      <c r="IG554" s="5"/>
      <c r="IH554" s="5"/>
      <c r="II554" s="5"/>
      <c r="IJ554" s="5"/>
      <c r="IK554" s="5"/>
      <c r="IL554" s="5"/>
      <c r="IM554" s="5"/>
      <c r="IN554" s="5"/>
      <c r="IO554" s="5"/>
      <c r="IP554" s="5"/>
      <c r="IQ554" s="5"/>
      <c r="IR554" s="5"/>
      <c r="IS554" s="5"/>
    </row>
    <row r="555" spans="1:253" s="7" customFormat="1" ht="13.5" customHeight="1" x14ac:dyDescent="0.15">
      <c r="A555" s="20"/>
      <c r="B555" s="21" t="s">
        <v>9</v>
      </c>
      <c r="C555" s="20"/>
      <c r="D555" s="20"/>
      <c r="E555" s="20"/>
      <c r="F555" s="29"/>
      <c r="G555" s="20"/>
      <c r="H555" s="29"/>
      <c r="I555" s="20"/>
      <c r="J555" s="29"/>
      <c r="K555" s="20"/>
      <c r="L555" s="29"/>
      <c r="M555" s="20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  <c r="HB555" s="5"/>
      <c r="HC555" s="5"/>
      <c r="HD555" s="5"/>
      <c r="HE555" s="5"/>
      <c r="HF555" s="5"/>
      <c r="HG555" s="5"/>
      <c r="HH555" s="5"/>
      <c r="HI555" s="5"/>
      <c r="HJ555" s="5"/>
      <c r="HK555" s="5"/>
      <c r="HL555" s="5"/>
      <c r="HM555" s="5"/>
      <c r="HN555" s="5"/>
      <c r="HO555" s="5"/>
      <c r="HP555" s="5"/>
      <c r="HQ555" s="5"/>
      <c r="HR555" s="5"/>
      <c r="HS555" s="5"/>
      <c r="HT555" s="5"/>
      <c r="HU555" s="5"/>
      <c r="HV555" s="5"/>
      <c r="HW555" s="5"/>
      <c r="HX555" s="5"/>
      <c r="HY555" s="5"/>
      <c r="HZ555" s="5"/>
      <c r="IA555" s="5"/>
      <c r="IB555" s="5"/>
      <c r="IC555" s="5"/>
      <c r="ID555" s="5"/>
      <c r="IE555" s="5"/>
      <c r="IF555" s="5"/>
      <c r="IG555" s="5"/>
      <c r="IH555" s="5"/>
      <c r="II555" s="5"/>
      <c r="IJ555" s="5"/>
      <c r="IK555" s="5"/>
      <c r="IL555" s="5"/>
      <c r="IM555" s="5"/>
      <c r="IN555" s="5"/>
      <c r="IO555" s="5"/>
      <c r="IP555" s="5"/>
      <c r="IQ555" s="5"/>
      <c r="IR555" s="5"/>
      <c r="IS555" s="5"/>
    </row>
    <row r="556" spans="1:253" s="7" customFormat="1" ht="13.5" customHeight="1" x14ac:dyDescent="0.15">
      <c r="A556" s="20" t="s">
        <v>178</v>
      </c>
      <c r="B556" s="21" t="s">
        <v>9</v>
      </c>
      <c r="C556" s="20" t="s">
        <v>9</v>
      </c>
      <c r="D556" s="20"/>
      <c r="E556" s="20" t="s">
        <v>9</v>
      </c>
      <c r="F556" s="29" t="s">
        <v>9</v>
      </c>
      <c r="G556" s="20" t="s">
        <v>9</v>
      </c>
      <c r="H556" s="29" t="s">
        <v>9</v>
      </c>
      <c r="I556" s="20" t="s">
        <v>9</v>
      </c>
      <c r="J556" s="29" t="s">
        <v>9</v>
      </c>
      <c r="K556" s="20" t="s">
        <v>9</v>
      </c>
      <c r="L556" s="29" t="s">
        <v>9</v>
      </c>
      <c r="M556" s="20" t="s">
        <v>9</v>
      </c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  <c r="IK556" s="5"/>
      <c r="IL556" s="5"/>
      <c r="IM556" s="5"/>
      <c r="IN556" s="5"/>
      <c r="IO556" s="5"/>
      <c r="IP556" s="5"/>
      <c r="IQ556" s="5"/>
      <c r="IR556" s="5"/>
      <c r="IS556" s="5"/>
    </row>
    <row r="557" spans="1:253" s="7" customFormat="1" ht="13.5" customHeight="1" x14ac:dyDescent="0.15">
      <c r="A557" s="20" t="s">
        <v>337</v>
      </c>
      <c r="B557" s="21" t="s">
        <v>9</v>
      </c>
      <c r="C557" s="25">
        <f>SUM(E557:M557)</f>
        <v>4354937</v>
      </c>
      <c r="D557" s="20"/>
      <c r="E557" s="26">
        <v>992908</v>
      </c>
      <c r="F557" s="29"/>
      <c r="G557" s="26">
        <v>403393</v>
      </c>
      <c r="H557" s="29"/>
      <c r="I557" s="26">
        <v>2523</v>
      </c>
      <c r="J557" s="29"/>
      <c r="K557" s="26">
        <v>2937648</v>
      </c>
      <c r="L557" s="29"/>
      <c r="M557" s="26">
        <v>18465</v>
      </c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  <c r="HB557" s="5"/>
      <c r="HC557" s="5"/>
      <c r="HD557" s="5"/>
      <c r="HE557" s="5"/>
      <c r="HF557" s="5"/>
      <c r="HG557" s="5"/>
      <c r="HH557" s="5"/>
      <c r="HI557" s="5"/>
      <c r="HJ557" s="5"/>
      <c r="HK557" s="5"/>
      <c r="HL557" s="5"/>
      <c r="HM557" s="5"/>
      <c r="HN557" s="5"/>
      <c r="HO557" s="5"/>
      <c r="HP557" s="5"/>
      <c r="HQ557" s="5"/>
      <c r="HR557" s="5"/>
      <c r="HS557" s="5"/>
      <c r="HT557" s="5"/>
      <c r="HU557" s="5"/>
      <c r="HV557" s="5"/>
      <c r="HW557" s="5"/>
      <c r="HX557" s="5"/>
      <c r="HY557" s="5"/>
      <c r="HZ557" s="5"/>
      <c r="IA557" s="5"/>
      <c r="IB557" s="5"/>
      <c r="IC557" s="5"/>
      <c r="ID557" s="5"/>
      <c r="IE557" s="5"/>
      <c r="IF557" s="5"/>
      <c r="IG557" s="5"/>
      <c r="IH557" s="5"/>
      <c r="II557" s="5"/>
      <c r="IJ557" s="5"/>
      <c r="IK557" s="5"/>
      <c r="IL557" s="5"/>
      <c r="IM557" s="5"/>
      <c r="IN557" s="5"/>
      <c r="IO557" s="5"/>
      <c r="IP557" s="5"/>
      <c r="IQ557" s="5"/>
      <c r="IR557" s="5"/>
      <c r="IS557" s="5"/>
    </row>
    <row r="558" spans="1:253" s="7" customFormat="1" ht="13.5" customHeight="1" x14ac:dyDescent="0.15">
      <c r="A558" s="20" t="s">
        <v>110</v>
      </c>
      <c r="B558" s="21" t="s">
        <v>9</v>
      </c>
      <c r="C558" s="25">
        <f>SUM(E558:M558)</f>
        <v>4354937</v>
      </c>
      <c r="D558" s="20"/>
      <c r="E558" s="25">
        <f>SUM(E557:E557)</f>
        <v>992908</v>
      </c>
      <c r="F558" s="29"/>
      <c r="G558" s="25">
        <f>SUM(G557:G557)</f>
        <v>403393</v>
      </c>
      <c r="H558" s="29"/>
      <c r="I558" s="25">
        <f>SUM(I557:I557)</f>
        <v>2523</v>
      </c>
      <c r="J558" s="29"/>
      <c r="K558" s="25">
        <f>SUM(K557:K557)</f>
        <v>2937648</v>
      </c>
      <c r="L558" s="29"/>
      <c r="M558" s="25">
        <f>SUM(M557:M557)</f>
        <v>18465</v>
      </c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  <c r="HM558" s="5"/>
      <c r="HN558" s="5"/>
      <c r="HO558" s="5"/>
      <c r="HP558" s="5"/>
      <c r="HQ558" s="5"/>
      <c r="HR558" s="5"/>
      <c r="HS558" s="5"/>
      <c r="HT558" s="5"/>
      <c r="HU558" s="5"/>
      <c r="HV558" s="5"/>
      <c r="HW558" s="5"/>
      <c r="HX558" s="5"/>
      <c r="HY558" s="5"/>
      <c r="HZ558" s="5"/>
      <c r="IA558" s="5"/>
      <c r="IB558" s="5"/>
      <c r="IC558" s="5"/>
      <c r="ID558" s="5"/>
      <c r="IE558" s="5"/>
      <c r="IF558" s="5"/>
      <c r="IG558" s="5"/>
      <c r="IH558" s="5"/>
      <c r="II558" s="5"/>
      <c r="IJ558" s="5"/>
      <c r="IK558" s="5"/>
      <c r="IL558" s="5"/>
      <c r="IM558" s="5"/>
      <c r="IN558" s="5"/>
      <c r="IO558" s="5"/>
      <c r="IP558" s="5"/>
      <c r="IQ558" s="5"/>
      <c r="IR558" s="5"/>
      <c r="IS558" s="5"/>
    </row>
    <row r="559" spans="1:253" s="7" customFormat="1" ht="13.5" customHeight="1" x14ac:dyDescent="0.15">
      <c r="A559" s="20"/>
      <c r="B559" s="21" t="s">
        <v>9</v>
      </c>
      <c r="C559" s="20"/>
      <c r="D559" s="20"/>
      <c r="E559" s="20"/>
      <c r="F559" s="29"/>
      <c r="G559" s="20"/>
      <c r="H559" s="29"/>
      <c r="I559" s="20"/>
      <c r="J559" s="29"/>
      <c r="K559" s="20"/>
      <c r="L559" s="29"/>
      <c r="M559" s="20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  <c r="HY559" s="5"/>
      <c r="HZ559" s="5"/>
      <c r="IA559" s="5"/>
      <c r="IB559" s="5"/>
      <c r="IC559" s="5"/>
      <c r="ID559" s="5"/>
      <c r="IE559" s="5"/>
      <c r="IF559" s="5"/>
      <c r="IG559" s="5"/>
      <c r="IH559" s="5"/>
      <c r="II559" s="5"/>
      <c r="IJ559" s="5"/>
      <c r="IK559" s="5"/>
      <c r="IL559" s="5"/>
      <c r="IM559" s="5"/>
      <c r="IN559" s="5"/>
      <c r="IO559" s="5"/>
      <c r="IP559" s="5"/>
      <c r="IQ559" s="5"/>
      <c r="IR559" s="5"/>
      <c r="IS559" s="5"/>
    </row>
    <row r="560" spans="1:253" s="7" customFormat="1" ht="13.5" customHeight="1" x14ac:dyDescent="0.15">
      <c r="A560" s="20" t="s">
        <v>111</v>
      </c>
      <c r="B560" s="21" t="s">
        <v>9</v>
      </c>
      <c r="C560" s="25">
        <f>SUM(E560:M560)</f>
        <v>3879470</v>
      </c>
      <c r="D560" s="20"/>
      <c r="E560" s="25">
        <v>0</v>
      </c>
      <c r="F560" s="29"/>
      <c r="G560" s="25">
        <v>0</v>
      </c>
      <c r="H560" s="29"/>
      <c r="I560" s="25">
        <v>0</v>
      </c>
      <c r="J560" s="29"/>
      <c r="K560" s="25">
        <v>3879470</v>
      </c>
      <c r="L560" s="29"/>
      <c r="M560" s="25">
        <v>0</v>
      </c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  <c r="IM560" s="5"/>
      <c r="IN560" s="5"/>
      <c r="IO560" s="5"/>
      <c r="IP560" s="5"/>
      <c r="IQ560" s="5"/>
      <c r="IR560" s="5"/>
      <c r="IS560" s="5"/>
    </row>
    <row r="561" spans="1:253" s="7" customFormat="1" ht="13.5" customHeight="1" x14ac:dyDescent="0.15">
      <c r="A561" s="20"/>
      <c r="B561" s="21"/>
      <c r="C561" s="29"/>
      <c r="D561" s="20"/>
      <c r="E561" s="29"/>
      <c r="F561" s="29"/>
      <c r="G561" s="29"/>
      <c r="H561" s="29"/>
      <c r="I561" s="29"/>
      <c r="J561" s="29"/>
      <c r="K561" s="29"/>
      <c r="L561" s="29"/>
      <c r="M561" s="29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  <c r="HY561" s="5"/>
      <c r="HZ561" s="5"/>
      <c r="IA561" s="5"/>
      <c r="IB561" s="5"/>
      <c r="IC561" s="5"/>
      <c r="ID561" s="5"/>
      <c r="IE561" s="5"/>
      <c r="IF561" s="5"/>
      <c r="IG561" s="5"/>
      <c r="IH561" s="5"/>
      <c r="II561" s="5"/>
      <c r="IJ561" s="5"/>
      <c r="IK561" s="5"/>
      <c r="IL561" s="5"/>
      <c r="IM561" s="5"/>
      <c r="IN561" s="5"/>
      <c r="IO561" s="5"/>
      <c r="IP561" s="5"/>
      <c r="IQ561" s="5"/>
      <c r="IR561" s="5"/>
      <c r="IS561" s="5"/>
    </row>
    <row r="562" spans="1:253" s="7" customFormat="1" ht="13.5" customHeight="1" x14ac:dyDescent="0.15">
      <c r="A562" s="20" t="s">
        <v>153</v>
      </c>
      <c r="B562" s="21" t="s">
        <v>9</v>
      </c>
      <c r="C562" s="25">
        <f>SUM(E562:M562)</f>
        <v>60514661</v>
      </c>
      <c r="D562" s="20"/>
      <c r="E562" s="25">
        <f>SUM(E560,,E558,E542,E550,E554)</f>
        <v>26663299</v>
      </c>
      <c r="F562" s="29"/>
      <c r="G562" s="25">
        <f>SUM(G560,,G558,G542,G550,G554)</f>
        <v>10927032</v>
      </c>
      <c r="H562" s="29"/>
      <c r="I562" s="25">
        <f>SUM(I560,,I558,I542,I550,I554)</f>
        <v>98795</v>
      </c>
      <c r="J562" s="29"/>
      <c r="K562" s="25">
        <f>SUM(K560,,K558,K542,K550,K554)</f>
        <v>21014252</v>
      </c>
      <c r="L562" s="29"/>
      <c r="M562" s="25">
        <f>SUM(M560,,M558,M542,M550,M554)</f>
        <v>1811283</v>
      </c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  <c r="HM562" s="5"/>
      <c r="HN562" s="5"/>
      <c r="HO562" s="5"/>
      <c r="HP562" s="5"/>
      <c r="HQ562" s="5"/>
      <c r="HR562" s="5"/>
      <c r="HS562" s="5"/>
      <c r="HT562" s="5"/>
      <c r="HU562" s="5"/>
      <c r="HV562" s="5"/>
      <c r="HW562" s="5"/>
      <c r="HX562" s="5"/>
      <c r="HY562" s="5"/>
      <c r="HZ562" s="5"/>
      <c r="IA562" s="5"/>
      <c r="IB562" s="5"/>
      <c r="IC562" s="5"/>
      <c r="ID562" s="5"/>
      <c r="IE562" s="5"/>
      <c r="IF562" s="5"/>
      <c r="IG562" s="5"/>
      <c r="IH562" s="5"/>
      <c r="II562" s="5"/>
      <c r="IJ562" s="5"/>
      <c r="IK562" s="5"/>
      <c r="IL562" s="5"/>
      <c r="IM562" s="5"/>
      <c r="IN562" s="5"/>
      <c r="IO562" s="5"/>
      <c r="IP562" s="5"/>
      <c r="IQ562" s="5"/>
      <c r="IR562" s="5"/>
      <c r="IS562" s="5"/>
    </row>
    <row r="563" spans="1:253" s="7" customFormat="1" ht="13.5" customHeight="1" x14ac:dyDescent="0.15">
      <c r="A563" s="20"/>
      <c r="B563" s="21" t="s">
        <v>9</v>
      </c>
      <c r="C563" s="20"/>
      <c r="D563" s="20"/>
      <c r="E563" s="20"/>
      <c r="F563" s="29"/>
      <c r="G563" s="20"/>
      <c r="H563" s="29"/>
      <c r="I563" s="20"/>
      <c r="J563" s="29"/>
      <c r="K563" s="20"/>
      <c r="L563" s="29"/>
      <c r="M563" s="20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  <c r="IK563" s="5"/>
      <c r="IL563" s="5"/>
      <c r="IM563" s="5"/>
      <c r="IN563" s="5"/>
      <c r="IO563" s="5"/>
      <c r="IP563" s="5"/>
      <c r="IQ563" s="5"/>
      <c r="IR563" s="5"/>
      <c r="IS563" s="5"/>
    </row>
    <row r="564" spans="1:253" s="7" customFormat="1" ht="13.5" customHeight="1" x14ac:dyDescent="0.15">
      <c r="A564" s="20" t="s">
        <v>135</v>
      </c>
      <c r="B564" s="21" t="s">
        <v>9</v>
      </c>
      <c r="C564" s="20">
        <f>SUM(E564:M564)</f>
        <v>-3317387</v>
      </c>
      <c r="D564" s="20"/>
      <c r="E564" s="20">
        <v>-1144803</v>
      </c>
      <c r="F564" s="29"/>
      <c r="G564" s="20">
        <v>-152640</v>
      </c>
      <c r="H564" s="29"/>
      <c r="I564" s="20">
        <v>0</v>
      </c>
      <c r="J564" s="29"/>
      <c r="K564" s="20">
        <v>-2019944</v>
      </c>
      <c r="L564" s="29"/>
      <c r="M564" s="20">
        <v>0</v>
      </c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  <c r="HB564" s="5"/>
      <c r="HC564" s="5"/>
      <c r="HD564" s="5"/>
      <c r="HE564" s="5"/>
      <c r="HF564" s="5"/>
      <c r="HG564" s="5"/>
      <c r="HH564" s="5"/>
      <c r="HI564" s="5"/>
      <c r="HJ564" s="5"/>
      <c r="HK564" s="5"/>
      <c r="HL564" s="5"/>
      <c r="HM564" s="5"/>
      <c r="HN564" s="5"/>
      <c r="HO564" s="5"/>
      <c r="HP564" s="5"/>
      <c r="HQ564" s="5"/>
      <c r="HR564" s="5"/>
      <c r="HS564" s="5"/>
      <c r="HT564" s="5"/>
      <c r="HU564" s="5"/>
      <c r="HV564" s="5"/>
      <c r="HW564" s="5"/>
      <c r="HX564" s="5"/>
      <c r="HY564" s="5"/>
      <c r="HZ564" s="5"/>
      <c r="IA564" s="5"/>
      <c r="IB564" s="5"/>
      <c r="IC564" s="5"/>
      <c r="ID564" s="5"/>
      <c r="IE564" s="5"/>
      <c r="IF564" s="5"/>
      <c r="IG564" s="5"/>
      <c r="IH564" s="5"/>
      <c r="II564" s="5"/>
      <c r="IJ564" s="5"/>
      <c r="IK564" s="5"/>
      <c r="IL564" s="5"/>
      <c r="IM564" s="5"/>
      <c r="IN564" s="5"/>
      <c r="IO564" s="5"/>
      <c r="IP564" s="5"/>
      <c r="IQ564" s="5"/>
      <c r="IR564" s="5"/>
      <c r="IS564" s="5"/>
    </row>
    <row r="565" spans="1:253" s="7" customFormat="1" ht="13.5" customHeight="1" x14ac:dyDescent="0.15">
      <c r="A565" s="20" t="s">
        <v>243</v>
      </c>
      <c r="B565" s="21" t="s">
        <v>9</v>
      </c>
      <c r="C565" s="25">
        <f>SUM(E565:M565)</f>
        <v>-176939</v>
      </c>
      <c r="D565" s="20"/>
      <c r="E565" s="25">
        <v>-54791</v>
      </c>
      <c r="F565" s="29"/>
      <c r="G565" s="25">
        <v>-7472</v>
      </c>
      <c r="H565" s="29"/>
      <c r="I565" s="25">
        <v>0</v>
      </c>
      <c r="J565" s="29"/>
      <c r="K565" s="25">
        <v>-114676</v>
      </c>
      <c r="L565" s="29"/>
      <c r="M565" s="25">
        <v>0</v>
      </c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  <c r="HB565" s="5"/>
      <c r="HC565" s="5"/>
      <c r="HD565" s="5"/>
      <c r="HE565" s="5"/>
      <c r="HF565" s="5"/>
      <c r="HG565" s="5"/>
      <c r="HH565" s="5"/>
      <c r="HI565" s="5"/>
      <c r="HJ565" s="5"/>
      <c r="HK565" s="5"/>
      <c r="HL565" s="5"/>
      <c r="HM565" s="5"/>
      <c r="HN565" s="5"/>
      <c r="HO565" s="5"/>
      <c r="HP565" s="5"/>
      <c r="HQ565" s="5"/>
      <c r="HR565" s="5"/>
      <c r="HS565" s="5"/>
      <c r="HT565" s="5"/>
      <c r="HU565" s="5"/>
      <c r="HV565" s="5"/>
      <c r="HW565" s="5"/>
      <c r="HX565" s="5"/>
      <c r="HY565" s="5"/>
      <c r="HZ565" s="5"/>
      <c r="IA565" s="5"/>
      <c r="IB565" s="5"/>
      <c r="IC565" s="5"/>
      <c r="ID565" s="5"/>
      <c r="IE565" s="5"/>
      <c r="IF565" s="5"/>
      <c r="IG565" s="5"/>
      <c r="IH565" s="5"/>
      <c r="II565" s="5"/>
      <c r="IJ565" s="5"/>
      <c r="IK565" s="5"/>
      <c r="IL565" s="5"/>
      <c r="IM565" s="5"/>
      <c r="IN565" s="5"/>
      <c r="IO565" s="5"/>
      <c r="IP565" s="5"/>
      <c r="IQ565" s="5"/>
      <c r="IR565" s="5"/>
      <c r="IS565" s="5"/>
    </row>
    <row r="566" spans="1:253" s="7" customFormat="1" ht="13.5" customHeight="1" x14ac:dyDescent="0.15">
      <c r="A566" s="20"/>
      <c r="B566" s="21" t="s">
        <v>9</v>
      </c>
      <c r="C566" s="20"/>
      <c r="D566" s="20"/>
      <c r="E566" s="20"/>
      <c r="F566" s="29"/>
      <c r="G566" s="20"/>
      <c r="H566" s="29"/>
      <c r="I566" s="20"/>
      <c r="J566" s="29"/>
      <c r="K566" s="20"/>
      <c r="L566" s="29"/>
      <c r="M566" s="20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5"/>
      <c r="GU566" s="5"/>
      <c r="GV566" s="5"/>
      <c r="GW566" s="5"/>
      <c r="GX566" s="5"/>
      <c r="GY566" s="5"/>
      <c r="GZ566" s="5"/>
      <c r="HA566" s="5"/>
      <c r="HB566" s="5"/>
      <c r="HC566" s="5"/>
      <c r="HD566" s="5"/>
      <c r="HE566" s="5"/>
      <c r="HF566" s="5"/>
      <c r="HG566" s="5"/>
      <c r="HH566" s="5"/>
      <c r="HI566" s="5"/>
      <c r="HJ566" s="5"/>
      <c r="HK566" s="5"/>
      <c r="HL566" s="5"/>
      <c r="HM566" s="5"/>
      <c r="HN566" s="5"/>
      <c r="HO566" s="5"/>
      <c r="HP566" s="5"/>
      <c r="HQ566" s="5"/>
      <c r="HR566" s="5"/>
      <c r="HS566" s="5"/>
      <c r="HT566" s="5"/>
      <c r="HU566" s="5"/>
      <c r="HV566" s="5"/>
      <c r="HW566" s="5"/>
      <c r="HX566" s="5"/>
      <c r="HY566" s="5"/>
      <c r="HZ566" s="5"/>
      <c r="IA566" s="5"/>
      <c r="IB566" s="5"/>
      <c r="IC566" s="5"/>
      <c r="ID566" s="5"/>
      <c r="IE566" s="5"/>
      <c r="IF566" s="5"/>
      <c r="IG566" s="5"/>
      <c r="IH566" s="5"/>
      <c r="II566" s="5"/>
      <c r="IJ566" s="5"/>
      <c r="IK566" s="5"/>
      <c r="IL566" s="5"/>
      <c r="IM566" s="5"/>
      <c r="IN566" s="5"/>
      <c r="IO566" s="5"/>
      <c r="IP566" s="5"/>
      <c r="IQ566" s="5"/>
      <c r="IR566" s="5"/>
      <c r="IS566" s="5"/>
    </row>
    <row r="567" spans="1:253" s="7" customFormat="1" ht="13.5" customHeight="1" x14ac:dyDescent="0.15">
      <c r="A567" s="20" t="s">
        <v>138</v>
      </c>
      <c r="B567" s="21" t="s">
        <v>9</v>
      </c>
      <c r="C567" s="25">
        <f>SUM(E567:M567)</f>
        <v>57020335</v>
      </c>
      <c r="D567" s="20"/>
      <c r="E567" s="25">
        <f>E562+E564+E565</f>
        <v>25463705</v>
      </c>
      <c r="F567" s="29"/>
      <c r="G567" s="25">
        <f>G562+G564+G565</f>
        <v>10766920</v>
      </c>
      <c r="H567" s="29"/>
      <c r="I567" s="25">
        <f>I562+I564+I565</f>
        <v>98795</v>
      </c>
      <c r="J567" s="29"/>
      <c r="K567" s="25">
        <f>K562+K564+K565</f>
        <v>18879632</v>
      </c>
      <c r="L567" s="29"/>
      <c r="M567" s="25">
        <f>M562+M564+M565</f>
        <v>1811283</v>
      </c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  <c r="GA567" s="5"/>
      <c r="GB567" s="5"/>
      <c r="GC567" s="5"/>
      <c r="GD567" s="5"/>
      <c r="GE567" s="5"/>
      <c r="GF567" s="5"/>
      <c r="GG567" s="5"/>
      <c r="GH567" s="5"/>
      <c r="GI567" s="5"/>
      <c r="GJ567" s="5"/>
      <c r="GK567" s="5"/>
      <c r="GL567" s="5"/>
      <c r="GM567" s="5"/>
      <c r="GN567" s="5"/>
      <c r="GO567" s="5"/>
      <c r="GP567" s="5"/>
      <c r="GQ567" s="5"/>
      <c r="GR567" s="5"/>
      <c r="GS567" s="5"/>
      <c r="GT567" s="5"/>
      <c r="GU567" s="5"/>
      <c r="GV567" s="5"/>
      <c r="GW567" s="5"/>
      <c r="GX567" s="5"/>
      <c r="GY567" s="5"/>
      <c r="GZ567" s="5"/>
      <c r="HA567" s="5"/>
      <c r="HB567" s="5"/>
      <c r="HC567" s="5"/>
      <c r="HD567" s="5"/>
      <c r="HE567" s="5"/>
      <c r="HF567" s="5"/>
      <c r="HG567" s="5"/>
      <c r="HH567" s="5"/>
      <c r="HI567" s="5"/>
      <c r="HJ567" s="5"/>
      <c r="HK567" s="5"/>
      <c r="HL567" s="5"/>
      <c r="HM567" s="5"/>
      <c r="HN567" s="5"/>
      <c r="HO567" s="5"/>
      <c r="HP567" s="5"/>
      <c r="HQ567" s="5"/>
      <c r="HR567" s="5"/>
      <c r="HS567" s="5"/>
      <c r="HT567" s="5"/>
      <c r="HU567" s="5"/>
      <c r="HV567" s="5"/>
      <c r="HW567" s="5"/>
      <c r="HX567" s="5"/>
      <c r="HY567" s="5"/>
      <c r="HZ567" s="5"/>
      <c r="IA567" s="5"/>
      <c r="IB567" s="5"/>
      <c r="IC567" s="5"/>
      <c r="ID567" s="5"/>
      <c r="IE567" s="5"/>
      <c r="IF567" s="5"/>
      <c r="IG567" s="5"/>
      <c r="IH567" s="5"/>
      <c r="II567" s="5"/>
      <c r="IJ567" s="5"/>
      <c r="IK567" s="5"/>
      <c r="IL567" s="5"/>
      <c r="IM567" s="5"/>
      <c r="IN567" s="5"/>
      <c r="IO567" s="5"/>
      <c r="IP567" s="5"/>
      <c r="IQ567" s="5"/>
      <c r="IR567" s="5"/>
      <c r="IS567" s="5"/>
    </row>
    <row r="568" spans="1:253" s="7" customFormat="1" ht="13.5" customHeight="1" x14ac:dyDescent="0.15">
      <c r="A568" s="20"/>
      <c r="B568" s="21" t="s">
        <v>9</v>
      </c>
      <c r="C568" s="20"/>
      <c r="D568" s="20"/>
      <c r="E568" s="20"/>
      <c r="F568" s="29"/>
      <c r="G568" s="20"/>
      <c r="H568" s="29"/>
      <c r="I568" s="20"/>
      <c r="J568" s="29"/>
      <c r="K568" s="20"/>
      <c r="L568" s="29"/>
      <c r="M568" s="20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  <c r="GA568" s="5"/>
      <c r="GB568" s="5"/>
      <c r="GC568" s="5"/>
      <c r="GD568" s="5"/>
      <c r="GE568" s="5"/>
      <c r="GF568" s="5"/>
      <c r="GG568" s="5"/>
      <c r="GH568" s="5"/>
      <c r="GI568" s="5"/>
      <c r="GJ568" s="5"/>
      <c r="GK568" s="5"/>
      <c r="GL568" s="5"/>
      <c r="GM568" s="5"/>
      <c r="GN568" s="5"/>
      <c r="GO568" s="5"/>
      <c r="GP568" s="5"/>
      <c r="GQ568" s="5"/>
      <c r="GR568" s="5"/>
      <c r="GS568" s="5"/>
      <c r="GT568" s="5"/>
      <c r="GU568" s="5"/>
      <c r="GV568" s="5"/>
      <c r="GW568" s="5"/>
      <c r="GX568" s="5"/>
      <c r="GY568" s="5"/>
      <c r="GZ568" s="5"/>
      <c r="HA568" s="5"/>
      <c r="HB568" s="5"/>
      <c r="HC568" s="5"/>
      <c r="HD568" s="5"/>
      <c r="HE568" s="5"/>
      <c r="HF568" s="5"/>
      <c r="HG568" s="5"/>
      <c r="HH568" s="5"/>
      <c r="HI568" s="5"/>
      <c r="HJ568" s="5"/>
      <c r="HK568" s="5"/>
      <c r="HL568" s="5"/>
      <c r="HM568" s="5"/>
      <c r="HN568" s="5"/>
      <c r="HO568" s="5"/>
      <c r="HP568" s="5"/>
      <c r="HQ568" s="5"/>
      <c r="HR568" s="5"/>
      <c r="HS568" s="5"/>
      <c r="HT568" s="5"/>
      <c r="HU568" s="5"/>
      <c r="HV568" s="5"/>
      <c r="HW568" s="5"/>
      <c r="HX568" s="5"/>
      <c r="HY568" s="5"/>
      <c r="HZ568" s="5"/>
      <c r="IA568" s="5"/>
      <c r="IB568" s="5"/>
      <c r="IC568" s="5"/>
      <c r="ID568" s="5"/>
      <c r="IE568" s="5"/>
      <c r="IF568" s="5"/>
      <c r="IG568" s="5"/>
      <c r="IH568" s="5"/>
      <c r="II568" s="5"/>
      <c r="IJ568" s="5"/>
      <c r="IK568" s="5"/>
      <c r="IL568" s="5"/>
      <c r="IM568" s="5"/>
      <c r="IN568" s="5"/>
      <c r="IO568" s="5"/>
      <c r="IP568" s="5"/>
      <c r="IQ568" s="5"/>
      <c r="IR568" s="5"/>
      <c r="IS568" s="5"/>
    </row>
    <row r="569" spans="1:253" s="7" customFormat="1" ht="13.5" customHeight="1" x14ac:dyDescent="0.15">
      <c r="A569" s="20" t="s">
        <v>112</v>
      </c>
      <c r="B569" s="21" t="s">
        <v>9</v>
      </c>
      <c r="C569" s="25">
        <f>SUM(E569:M569)</f>
        <v>91862613</v>
      </c>
      <c r="D569" s="20"/>
      <c r="E569" s="25">
        <v>0</v>
      </c>
      <c r="F569" s="29"/>
      <c r="G569" s="25">
        <v>0</v>
      </c>
      <c r="H569" s="29"/>
      <c r="I569" s="25">
        <v>0</v>
      </c>
      <c r="J569" s="29"/>
      <c r="K569" s="25">
        <v>91862613</v>
      </c>
      <c r="L569" s="29"/>
      <c r="M569" s="25">
        <v>0</v>
      </c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  <c r="GA569" s="5"/>
      <c r="GB569" s="5"/>
      <c r="GC569" s="5"/>
      <c r="GD569" s="5"/>
      <c r="GE569" s="5"/>
      <c r="GF569" s="5"/>
      <c r="GG569" s="5"/>
      <c r="GH569" s="5"/>
      <c r="GI569" s="5"/>
      <c r="GJ569" s="5"/>
      <c r="GK569" s="5"/>
      <c r="GL569" s="5"/>
      <c r="GM569" s="5"/>
      <c r="GN569" s="5"/>
      <c r="GO569" s="5"/>
      <c r="GP569" s="5"/>
      <c r="GQ569" s="5"/>
      <c r="GR569" s="5"/>
      <c r="GS569" s="5"/>
      <c r="GT569" s="5"/>
      <c r="GU569" s="5"/>
      <c r="GV569" s="5"/>
      <c r="GW569" s="5"/>
      <c r="GX569" s="5"/>
      <c r="GY569" s="5"/>
      <c r="GZ569" s="5"/>
      <c r="HA569" s="5"/>
      <c r="HB569" s="5"/>
      <c r="HC569" s="5"/>
      <c r="HD569" s="5"/>
      <c r="HE569" s="5"/>
      <c r="HF569" s="5"/>
      <c r="HG569" s="5"/>
      <c r="HH569" s="5"/>
      <c r="HI569" s="5"/>
      <c r="HJ569" s="5"/>
      <c r="HK569" s="5"/>
      <c r="HL569" s="5"/>
      <c r="HM569" s="5"/>
      <c r="HN569" s="5"/>
      <c r="HO569" s="5"/>
      <c r="HP569" s="5"/>
      <c r="HQ569" s="5"/>
      <c r="HR569" s="5"/>
      <c r="HS569" s="5"/>
      <c r="HT569" s="5"/>
      <c r="HU569" s="5"/>
      <c r="HV569" s="5"/>
      <c r="HW569" s="5"/>
      <c r="HX569" s="5"/>
      <c r="HY569" s="5"/>
      <c r="HZ569" s="5"/>
      <c r="IA569" s="5"/>
      <c r="IB569" s="5"/>
      <c r="IC569" s="5"/>
      <c r="ID569" s="5"/>
      <c r="IE569" s="5"/>
      <c r="IF569" s="5"/>
      <c r="IG569" s="5"/>
      <c r="IH569" s="5"/>
      <c r="II569" s="5"/>
      <c r="IJ569" s="5"/>
      <c r="IK569" s="5"/>
      <c r="IL569" s="5"/>
      <c r="IM569" s="5"/>
      <c r="IN569" s="5"/>
      <c r="IO569" s="5"/>
      <c r="IP569" s="5"/>
      <c r="IQ569" s="5"/>
      <c r="IR569" s="5"/>
      <c r="IS569" s="5"/>
    </row>
    <row r="570" spans="1:253" s="7" customFormat="1" ht="13.5" customHeight="1" x14ac:dyDescent="0.15">
      <c r="A570" s="20"/>
      <c r="B570" s="21" t="s">
        <v>9</v>
      </c>
      <c r="C570" s="20"/>
      <c r="D570" s="20"/>
      <c r="E570" s="20"/>
      <c r="F570" s="29"/>
      <c r="G570" s="20"/>
      <c r="H570" s="29"/>
      <c r="I570" s="20"/>
      <c r="J570" s="29"/>
      <c r="K570" s="20"/>
      <c r="L570" s="29"/>
      <c r="M570" s="20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  <c r="HB570" s="5"/>
      <c r="HC570" s="5"/>
      <c r="HD570" s="5"/>
      <c r="HE570" s="5"/>
      <c r="HF570" s="5"/>
      <c r="HG570" s="5"/>
      <c r="HH570" s="5"/>
      <c r="HI570" s="5"/>
      <c r="HJ570" s="5"/>
      <c r="HK570" s="5"/>
      <c r="HL570" s="5"/>
      <c r="HM570" s="5"/>
      <c r="HN570" s="5"/>
      <c r="HO570" s="5"/>
      <c r="HP570" s="5"/>
      <c r="HQ570" s="5"/>
      <c r="HR570" s="5"/>
      <c r="HS570" s="5"/>
      <c r="HT570" s="5"/>
      <c r="HU570" s="5"/>
      <c r="HV570" s="5"/>
      <c r="HW570" s="5"/>
      <c r="HX570" s="5"/>
      <c r="HY570" s="5"/>
      <c r="HZ570" s="5"/>
      <c r="IA570" s="5"/>
      <c r="IB570" s="5"/>
      <c r="IC570" s="5"/>
      <c r="ID570" s="5"/>
      <c r="IE570" s="5"/>
      <c r="IF570" s="5"/>
      <c r="IG570" s="5"/>
      <c r="IH570" s="5"/>
      <c r="II570" s="5"/>
      <c r="IJ570" s="5"/>
      <c r="IK570" s="5"/>
      <c r="IL570" s="5"/>
      <c r="IM570" s="5"/>
      <c r="IN570" s="5"/>
      <c r="IO570" s="5"/>
      <c r="IP570" s="5"/>
      <c r="IQ570" s="5"/>
      <c r="IR570" s="5"/>
      <c r="IS570" s="5"/>
    </row>
    <row r="571" spans="1:253" s="7" customFormat="1" ht="13.5" customHeight="1" x14ac:dyDescent="0.15">
      <c r="A571" s="20" t="s">
        <v>198</v>
      </c>
      <c r="B571" s="21" t="s">
        <v>9</v>
      </c>
      <c r="C571" s="25">
        <f>SUM(E571:M571)</f>
        <v>559782420</v>
      </c>
      <c r="D571" s="20"/>
      <c r="E571" s="25">
        <f>E169+E276+E337+E407+E459+E519+E567+E569</f>
        <v>292537475</v>
      </c>
      <c r="F571" s="29"/>
      <c r="G571" s="25">
        <f>G169+G276+G337+G407+G459+G519+G567+G569</f>
        <v>109579704</v>
      </c>
      <c r="H571" s="29"/>
      <c r="I571" s="25">
        <f>I169+I276+I337+I407+I459+I519+I567+I569</f>
        <v>4549426</v>
      </c>
      <c r="J571" s="29"/>
      <c r="K571" s="25">
        <f>K169+K276+K337+K407+K459+K519+K567+K569</f>
        <v>146025126</v>
      </c>
      <c r="L571" s="29"/>
      <c r="M571" s="25">
        <f>M169+M276+M337+M407+M459+M519+M567+M569</f>
        <v>7090689</v>
      </c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5"/>
      <c r="GU571" s="5"/>
      <c r="GV571" s="5"/>
      <c r="GW571" s="5"/>
      <c r="GX571" s="5"/>
      <c r="GY571" s="5"/>
      <c r="GZ571" s="5"/>
      <c r="HA571" s="5"/>
      <c r="HB571" s="5"/>
      <c r="HC571" s="5"/>
      <c r="HD571" s="5"/>
      <c r="HE571" s="5"/>
      <c r="HF571" s="5"/>
      <c r="HG571" s="5"/>
      <c r="HH571" s="5"/>
      <c r="HI571" s="5"/>
      <c r="HJ571" s="5"/>
      <c r="HK571" s="5"/>
      <c r="HL571" s="5"/>
      <c r="HM571" s="5"/>
      <c r="HN571" s="5"/>
      <c r="HO571" s="5"/>
      <c r="HP571" s="5"/>
      <c r="HQ571" s="5"/>
      <c r="HR571" s="5"/>
      <c r="HS571" s="5"/>
      <c r="HT571" s="5"/>
      <c r="HU571" s="5"/>
      <c r="HV571" s="5"/>
      <c r="HW571" s="5"/>
      <c r="HX571" s="5"/>
      <c r="HY571" s="5"/>
      <c r="HZ571" s="5"/>
      <c r="IA571" s="5"/>
      <c r="IB571" s="5"/>
      <c r="IC571" s="5"/>
      <c r="ID571" s="5"/>
      <c r="IE571" s="5"/>
      <c r="IF571" s="5"/>
      <c r="IG571" s="5"/>
      <c r="IH571" s="5"/>
      <c r="II571" s="5"/>
      <c r="IJ571" s="5"/>
      <c r="IK571" s="5"/>
      <c r="IL571" s="5"/>
      <c r="IM571" s="5"/>
      <c r="IN571" s="5"/>
      <c r="IO571" s="5"/>
      <c r="IP571" s="5"/>
      <c r="IQ571" s="5"/>
      <c r="IR571" s="5"/>
      <c r="IS571" s="5"/>
    </row>
    <row r="572" spans="1:253" s="7" customFormat="1" ht="13.5" customHeight="1" x14ac:dyDescent="0.15">
      <c r="A572" s="20"/>
      <c r="B572" s="21" t="s">
        <v>9</v>
      </c>
      <c r="C572" s="20"/>
      <c r="D572" s="20"/>
      <c r="E572" s="20"/>
      <c r="F572" s="29"/>
      <c r="G572" s="20"/>
      <c r="H572" s="29"/>
      <c r="I572" s="20"/>
      <c r="J572" s="29"/>
      <c r="K572" s="20"/>
      <c r="L572" s="29"/>
      <c r="M572" s="20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  <c r="GA572" s="5"/>
      <c r="GB572" s="5"/>
      <c r="GC572" s="5"/>
      <c r="GD572" s="5"/>
      <c r="GE572" s="5"/>
      <c r="GF572" s="5"/>
      <c r="GG572" s="5"/>
      <c r="GH572" s="5"/>
      <c r="GI572" s="5"/>
      <c r="GJ572" s="5"/>
      <c r="GK572" s="5"/>
      <c r="GL572" s="5"/>
      <c r="GM572" s="5"/>
      <c r="GN572" s="5"/>
      <c r="GO572" s="5"/>
      <c r="GP572" s="5"/>
      <c r="GQ572" s="5"/>
      <c r="GR572" s="5"/>
      <c r="GS572" s="5"/>
      <c r="GT572" s="5"/>
      <c r="GU572" s="5"/>
      <c r="GV572" s="5"/>
      <c r="GW572" s="5"/>
      <c r="GX572" s="5"/>
      <c r="GY572" s="5"/>
      <c r="GZ572" s="5"/>
      <c r="HA572" s="5"/>
      <c r="HB572" s="5"/>
      <c r="HC572" s="5"/>
      <c r="HD572" s="5"/>
      <c r="HE572" s="5"/>
      <c r="HF572" s="5"/>
      <c r="HG572" s="5"/>
      <c r="HH572" s="5"/>
      <c r="HI572" s="5"/>
      <c r="HJ572" s="5"/>
      <c r="HK572" s="5"/>
      <c r="HL572" s="5"/>
      <c r="HM572" s="5"/>
      <c r="HN572" s="5"/>
      <c r="HO572" s="5"/>
      <c r="HP572" s="5"/>
      <c r="HQ572" s="5"/>
      <c r="HR572" s="5"/>
      <c r="HS572" s="5"/>
      <c r="HT572" s="5"/>
      <c r="HU572" s="5"/>
      <c r="HV572" s="5"/>
      <c r="HW572" s="5"/>
      <c r="HX572" s="5"/>
      <c r="HY572" s="5"/>
      <c r="HZ572" s="5"/>
      <c r="IA572" s="5"/>
      <c r="IB572" s="5"/>
      <c r="IC572" s="5"/>
      <c r="ID572" s="5"/>
      <c r="IE572" s="5"/>
      <c r="IF572" s="5"/>
      <c r="IG572" s="5"/>
      <c r="IH572" s="5"/>
      <c r="II572" s="5"/>
      <c r="IJ572" s="5"/>
      <c r="IK572" s="5"/>
      <c r="IL572" s="5"/>
      <c r="IM572" s="5"/>
      <c r="IN572" s="5"/>
      <c r="IO572" s="5"/>
      <c r="IP572" s="5"/>
      <c r="IQ572" s="5"/>
      <c r="IR572" s="5"/>
      <c r="IS572" s="5"/>
    </row>
    <row r="573" spans="1:253" s="7" customFormat="1" ht="13.5" customHeight="1" x14ac:dyDescent="0.15">
      <c r="A573" s="20" t="s">
        <v>182</v>
      </c>
      <c r="B573" s="21" t="s">
        <v>9</v>
      </c>
      <c r="C573" s="20"/>
      <c r="D573" s="20"/>
      <c r="E573" s="20"/>
      <c r="F573" s="29"/>
      <c r="G573" s="20"/>
      <c r="H573" s="29"/>
      <c r="I573" s="20"/>
      <c r="J573" s="29"/>
      <c r="K573" s="20"/>
      <c r="L573" s="29"/>
      <c r="M573" s="20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  <c r="GA573" s="5"/>
      <c r="GB573" s="5"/>
      <c r="GC573" s="5"/>
      <c r="GD573" s="5"/>
      <c r="GE573" s="5"/>
      <c r="GF573" s="5"/>
      <c r="GG573" s="5"/>
      <c r="GH573" s="5"/>
      <c r="GI573" s="5"/>
      <c r="GJ573" s="5"/>
      <c r="GK573" s="5"/>
      <c r="GL573" s="5"/>
      <c r="GM573" s="5"/>
      <c r="GN573" s="5"/>
      <c r="GO573" s="5"/>
      <c r="GP573" s="5"/>
      <c r="GQ573" s="5"/>
      <c r="GR573" s="5"/>
      <c r="GS573" s="5"/>
      <c r="GT573" s="5"/>
      <c r="GU573" s="5"/>
      <c r="GV573" s="5"/>
      <c r="GW573" s="5"/>
      <c r="GX573" s="5"/>
      <c r="GY573" s="5"/>
      <c r="GZ573" s="5"/>
      <c r="HA573" s="5"/>
      <c r="HB573" s="5"/>
      <c r="HC573" s="5"/>
      <c r="HD573" s="5"/>
      <c r="HE573" s="5"/>
      <c r="HF573" s="5"/>
      <c r="HG573" s="5"/>
      <c r="HH573" s="5"/>
      <c r="HI573" s="5"/>
      <c r="HJ573" s="5"/>
      <c r="HK573" s="5"/>
      <c r="HL573" s="5"/>
      <c r="HM573" s="5"/>
      <c r="HN573" s="5"/>
      <c r="HO573" s="5"/>
      <c r="HP573" s="5"/>
      <c r="HQ573" s="5"/>
      <c r="HR573" s="5"/>
      <c r="HS573" s="5"/>
      <c r="HT573" s="5"/>
      <c r="HU573" s="5"/>
      <c r="HV573" s="5"/>
      <c r="HW573" s="5"/>
      <c r="HX573" s="5"/>
      <c r="HY573" s="5"/>
      <c r="HZ573" s="5"/>
      <c r="IA573" s="5"/>
      <c r="IB573" s="5"/>
      <c r="IC573" s="5"/>
      <c r="ID573" s="5"/>
      <c r="IE573" s="5"/>
      <c r="IF573" s="5"/>
      <c r="IG573" s="5"/>
      <c r="IH573" s="5"/>
      <c r="II573" s="5"/>
      <c r="IJ573" s="5"/>
      <c r="IK573" s="5"/>
      <c r="IL573" s="5"/>
      <c r="IM573" s="5"/>
      <c r="IN573" s="5"/>
      <c r="IO573" s="5"/>
      <c r="IP573" s="5"/>
      <c r="IQ573" s="5"/>
      <c r="IR573" s="5"/>
      <c r="IS573" s="5"/>
    </row>
    <row r="574" spans="1:253" s="7" customFormat="1" ht="13.5" customHeight="1" x14ac:dyDescent="0.15">
      <c r="A574" s="20" t="s">
        <v>113</v>
      </c>
      <c r="B574" s="21" t="s">
        <v>9</v>
      </c>
      <c r="C574" s="29">
        <f>SUM(E574:M574)</f>
        <v>550000</v>
      </c>
      <c r="D574" s="20"/>
      <c r="E574" s="31">
        <v>0</v>
      </c>
      <c r="F574" s="29"/>
      <c r="G574" s="31">
        <v>0</v>
      </c>
      <c r="H574" s="29"/>
      <c r="I574" s="31">
        <v>0</v>
      </c>
      <c r="J574" s="29"/>
      <c r="K574" s="31">
        <v>550000</v>
      </c>
      <c r="L574" s="29"/>
      <c r="M574" s="31">
        <v>0</v>
      </c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  <c r="GA574" s="5"/>
      <c r="GB574" s="5"/>
      <c r="GC574" s="5"/>
      <c r="GD574" s="5"/>
      <c r="GE574" s="5"/>
      <c r="GF574" s="5"/>
      <c r="GG574" s="5"/>
      <c r="GH574" s="5"/>
      <c r="GI574" s="5"/>
      <c r="GJ574" s="5"/>
      <c r="GK574" s="5"/>
      <c r="GL574" s="5"/>
      <c r="GM574" s="5"/>
      <c r="GN574" s="5"/>
      <c r="GO574" s="5"/>
      <c r="GP574" s="5"/>
      <c r="GQ574" s="5"/>
      <c r="GR574" s="5"/>
      <c r="GS574" s="5"/>
      <c r="GT574" s="5"/>
      <c r="GU574" s="5"/>
      <c r="GV574" s="5"/>
      <c r="GW574" s="5"/>
      <c r="GX574" s="5"/>
      <c r="GY574" s="5"/>
      <c r="GZ574" s="5"/>
      <c r="HA574" s="5"/>
      <c r="HB574" s="5"/>
      <c r="HC574" s="5"/>
      <c r="HD574" s="5"/>
      <c r="HE574" s="5"/>
      <c r="HF574" s="5"/>
      <c r="HG574" s="5"/>
      <c r="HH574" s="5"/>
      <c r="HI574" s="5"/>
      <c r="HJ574" s="5"/>
      <c r="HK574" s="5"/>
      <c r="HL574" s="5"/>
      <c r="HM574" s="5"/>
      <c r="HN574" s="5"/>
      <c r="HO574" s="5"/>
      <c r="HP574" s="5"/>
      <c r="HQ574" s="5"/>
      <c r="HR574" s="5"/>
      <c r="HS574" s="5"/>
      <c r="HT574" s="5"/>
      <c r="HU574" s="5"/>
      <c r="HV574" s="5"/>
      <c r="HW574" s="5"/>
      <c r="HX574" s="5"/>
      <c r="HY574" s="5"/>
      <c r="HZ574" s="5"/>
      <c r="IA574" s="5"/>
      <c r="IB574" s="5"/>
      <c r="IC574" s="5"/>
      <c r="ID574" s="5"/>
      <c r="IE574" s="5"/>
      <c r="IF574" s="5"/>
      <c r="IG574" s="5"/>
      <c r="IH574" s="5"/>
      <c r="II574" s="5"/>
      <c r="IJ574" s="5"/>
      <c r="IK574" s="5"/>
      <c r="IL574" s="5"/>
      <c r="IM574" s="5"/>
      <c r="IN574" s="5"/>
      <c r="IO574" s="5"/>
      <c r="IP574" s="5"/>
      <c r="IQ574" s="5"/>
      <c r="IR574" s="5"/>
      <c r="IS574" s="5"/>
    </row>
    <row r="575" spans="1:253" s="7" customFormat="1" ht="13.5" customHeight="1" x14ac:dyDescent="0.15">
      <c r="A575" s="20" t="s">
        <v>246</v>
      </c>
      <c r="B575" s="21" t="s">
        <v>9</v>
      </c>
      <c r="C575" s="25">
        <f>SUM(E575:M575)</f>
        <v>-2272049</v>
      </c>
      <c r="D575" s="20"/>
      <c r="E575" s="25">
        <v>0</v>
      </c>
      <c r="F575" s="29"/>
      <c r="G575" s="25">
        <v>0</v>
      </c>
      <c r="H575" s="29"/>
      <c r="I575" s="25">
        <v>0</v>
      </c>
      <c r="J575" s="29"/>
      <c r="K575" s="25">
        <v>-2272049</v>
      </c>
      <c r="L575" s="29"/>
      <c r="M575" s="25">
        <v>0</v>
      </c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  <c r="HM575" s="5"/>
      <c r="HN575" s="5"/>
      <c r="HO575" s="5"/>
      <c r="HP575" s="5"/>
      <c r="HQ575" s="5"/>
      <c r="HR575" s="5"/>
      <c r="HS575" s="5"/>
      <c r="HT575" s="5"/>
      <c r="HU575" s="5"/>
      <c r="HV575" s="5"/>
      <c r="HW575" s="5"/>
      <c r="HX575" s="5"/>
      <c r="HY575" s="5"/>
      <c r="HZ575" s="5"/>
      <c r="IA575" s="5"/>
      <c r="IB575" s="5"/>
      <c r="IC575" s="5"/>
      <c r="ID575" s="5"/>
      <c r="IE575" s="5"/>
      <c r="IF575" s="5"/>
      <c r="IG575" s="5"/>
      <c r="IH575" s="5"/>
      <c r="II575" s="5"/>
      <c r="IJ575" s="5"/>
      <c r="IK575" s="5"/>
      <c r="IL575" s="5"/>
      <c r="IM575" s="5"/>
      <c r="IN575" s="5"/>
      <c r="IO575" s="5"/>
      <c r="IP575" s="5"/>
      <c r="IQ575" s="5"/>
      <c r="IR575" s="5"/>
      <c r="IS575" s="5"/>
    </row>
    <row r="576" spans="1:253" s="7" customFormat="1" ht="13.5" customHeight="1" x14ac:dyDescent="0.15">
      <c r="A576" s="20"/>
      <c r="B576" s="21"/>
      <c r="C576" s="29"/>
      <c r="D576" s="20"/>
      <c r="E576" s="31"/>
      <c r="F576" s="29"/>
      <c r="G576" s="31"/>
      <c r="H576" s="29"/>
      <c r="I576" s="31"/>
      <c r="J576" s="29"/>
      <c r="K576" s="31"/>
      <c r="L576" s="29"/>
      <c r="M576" s="31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  <c r="HY576" s="5"/>
      <c r="HZ576" s="5"/>
      <c r="IA576" s="5"/>
      <c r="IB576" s="5"/>
      <c r="IC576" s="5"/>
      <c r="ID576" s="5"/>
      <c r="IE576" s="5"/>
      <c r="IF576" s="5"/>
      <c r="IG576" s="5"/>
      <c r="IH576" s="5"/>
      <c r="II576" s="5"/>
      <c r="IJ576" s="5"/>
      <c r="IK576" s="5"/>
      <c r="IL576" s="5"/>
      <c r="IM576" s="5"/>
      <c r="IN576" s="5"/>
      <c r="IO576" s="5"/>
      <c r="IP576" s="5"/>
      <c r="IQ576" s="5"/>
      <c r="IR576" s="5"/>
      <c r="IS576" s="5"/>
    </row>
    <row r="577" spans="1:253" s="7" customFormat="1" ht="13.5" customHeight="1" x14ac:dyDescent="0.15">
      <c r="A577" s="20" t="s">
        <v>183</v>
      </c>
      <c r="B577" s="21"/>
      <c r="C577" s="25">
        <f>SUM(C574:C576)</f>
        <v>-1722049</v>
      </c>
      <c r="D577" s="20"/>
      <c r="E577" s="26">
        <f>SUM(E575)</f>
        <v>0</v>
      </c>
      <c r="F577" s="29"/>
      <c r="G577" s="26">
        <f>SUM(G575)</f>
        <v>0</v>
      </c>
      <c r="H577" s="29"/>
      <c r="I577" s="26">
        <f>SUM(I575)</f>
        <v>0</v>
      </c>
      <c r="J577" s="29"/>
      <c r="K577" s="26">
        <f>SUM(K574:K576)</f>
        <v>-1722049</v>
      </c>
      <c r="L577" s="29"/>
      <c r="M577" s="26">
        <f>SUM(M574:M576)</f>
        <v>0</v>
      </c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  <c r="HY577" s="5"/>
      <c r="HZ577" s="5"/>
      <c r="IA577" s="5"/>
      <c r="IB577" s="5"/>
      <c r="IC577" s="5"/>
      <c r="ID577" s="5"/>
      <c r="IE577" s="5"/>
      <c r="IF577" s="5"/>
      <c r="IG577" s="5"/>
      <c r="IH577" s="5"/>
      <c r="II577" s="5"/>
      <c r="IJ577" s="5"/>
      <c r="IK577" s="5"/>
      <c r="IL577" s="5"/>
      <c r="IM577" s="5"/>
      <c r="IN577" s="5"/>
      <c r="IO577" s="5"/>
      <c r="IP577" s="5"/>
      <c r="IQ577" s="5"/>
      <c r="IR577" s="5"/>
      <c r="IS577" s="5"/>
    </row>
    <row r="578" spans="1:253" s="7" customFormat="1" ht="13.5" customHeight="1" x14ac:dyDescent="0.15">
      <c r="A578" s="20"/>
      <c r="B578" s="21" t="s">
        <v>9</v>
      </c>
      <c r="C578" s="20"/>
      <c r="D578" s="20"/>
      <c r="E578" s="20"/>
      <c r="F578" s="29"/>
      <c r="G578" s="20"/>
      <c r="H578" s="29"/>
      <c r="I578" s="20"/>
      <c r="J578" s="29"/>
      <c r="K578" s="20"/>
      <c r="L578" s="29"/>
      <c r="M578" s="20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  <c r="HM578" s="5"/>
      <c r="HN578" s="5"/>
      <c r="HO578" s="5"/>
      <c r="HP578" s="5"/>
      <c r="HQ578" s="5"/>
      <c r="HR578" s="5"/>
      <c r="HS578" s="5"/>
      <c r="HT578" s="5"/>
      <c r="HU578" s="5"/>
      <c r="HV578" s="5"/>
      <c r="HW578" s="5"/>
      <c r="HX578" s="5"/>
      <c r="HY578" s="5"/>
      <c r="HZ578" s="5"/>
      <c r="IA578" s="5"/>
      <c r="IB578" s="5"/>
      <c r="IC578" s="5"/>
      <c r="ID578" s="5"/>
      <c r="IE578" s="5"/>
      <c r="IF578" s="5"/>
      <c r="IG578" s="5"/>
      <c r="IH578" s="5"/>
      <c r="II578" s="5"/>
      <c r="IJ578" s="5"/>
      <c r="IK578" s="5"/>
      <c r="IL578" s="5"/>
      <c r="IM578" s="5"/>
      <c r="IN578" s="5"/>
      <c r="IO578" s="5"/>
      <c r="IP578" s="5"/>
      <c r="IQ578" s="5"/>
      <c r="IR578" s="5"/>
      <c r="IS578" s="5"/>
    </row>
    <row r="579" spans="1:253" s="7" customFormat="1" ht="13.5" customHeight="1" thickBot="1" x14ac:dyDescent="0.2">
      <c r="A579" s="20" t="s">
        <v>184</v>
      </c>
      <c r="B579" s="21" t="s">
        <v>9</v>
      </c>
      <c r="C579" s="33">
        <f>SUM(E579:M579)</f>
        <v>558060371</v>
      </c>
      <c r="D579" s="20"/>
      <c r="E579" s="33">
        <f>SUM(E571+E577)</f>
        <v>292537475</v>
      </c>
      <c r="F579" s="29"/>
      <c r="G579" s="33">
        <f>SUM(G571+G577)</f>
        <v>109579704</v>
      </c>
      <c r="H579" s="29"/>
      <c r="I579" s="33">
        <f>SUM(I571+I577)</f>
        <v>4549426</v>
      </c>
      <c r="J579" s="29"/>
      <c r="K579" s="33">
        <f>SUM(K571+K577)</f>
        <v>144303077</v>
      </c>
      <c r="L579" s="29"/>
      <c r="M579" s="33">
        <f>SUM(M571+M577)</f>
        <v>7090689</v>
      </c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  <c r="HM579" s="5"/>
      <c r="HN579" s="5"/>
      <c r="HO579" s="5"/>
      <c r="HP579" s="5"/>
      <c r="HQ579" s="5"/>
      <c r="HR579" s="5"/>
      <c r="HS579" s="5"/>
      <c r="HT579" s="5"/>
      <c r="HU579" s="5"/>
      <c r="HV579" s="5"/>
      <c r="HW579" s="5"/>
      <c r="HX579" s="5"/>
      <c r="HY579" s="5"/>
      <c r="HZ579" s="5"/>
      <c r="IA579" s="5"/>
      <c r="IB579" s="5"/>
      <c r="IC579" s="5"/>
      <c r="ID579" s="5"/>
      <c r="IE579" s="5"/>
      <c r="IF579" s="5"/>
      <c r="IG579" s="5"/>
      <c r="IH579" s="5"/>
      <c r="II579" s="5"/>
      <c r="IJ579" s="5"/>
      <c r="IK579" s="5"/>
      <c r="IL579" s="5"/>
      <c r="IM579" s="5"/>
      <c r="IN579" s="5"/>
      <c r="IO579" s="5"/>
      <c r="IP579" s="5"/>
      <c r="IQ579" s="5"/>
      <c r="IR579" s="5"/>
      <c r="IS579" s="5"/>
    </row>
    <row r="580" spans="1:253" s="7" customFormat="1" ht="13.5" customHeight="1" thickTop="1" x14ac:dyDescent="0.15">
      <c r="A580" s="5"/>
      <c r="B580" s="5"/>
      <c r="C580" s="49">
        <v>558060370.64999998</v>
      </c>
      <c r="D580" s="49"/>
      <c r="E580" s="49">
        <v>292537474.55000001</v>
      </c>
      <c r="F580" s="50"/>
      <c r="G580" s="49">
        <v>109579703.70999999</v>
      </c>
      <c r="H580" s="50"/>
      <c r="I580" s="49">
        <v>4549426.3600000003</v>
      </c>
      <c r="J580" s="50"/>
      <c r="K580" s="49">
        <v>144303076.94999999</v>
      </c>
      <c r="L580" s="50"/>
      <c r="M580" s="49">
        <v>7090689.0800000001</v>
      </c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  <c r="HM580" s="5"/>
      <c r="HN580" s="5"/>
      <c r="HO580" s="5"/>
      <c r="HP580" s="5"/>
      <c r="HQ580" s="5"/>
      <c r="HR580" s="5"/>
      <c r="HS580" s="5"/>
      <c r="HT580" s="5"/>
      <c r="HU580" s="5"/>
      <c r="HV580" s="5"/>
      <c r="HW580" s="5"/>
      <c r="HX580" s="5"/>
      <c r="HY580" s="5"/>
      <c r="HZ580" s="5"/>
      <c r="IA580" s="5"/>
      <c r="IB580" s="5"/>
      <c r="IC580" s="5"/>
      <c r="ID580" s="5"/>
      <c r="IE580" s="5"/>
      <c r="IF580" s="5"/>
      <c r="IG580" s="5"/>
      <c r="IH580" s="5"/>
      <c r="II580" s="5"/>
      <c r="IJ580" s="5"/>
      <c r="IK580" s="5"/>
      <c r="IL580" s="5"/>
      <c r="IM580" s="5"/>
      <c r="IN580" s="5"/>
      <c r="IO580" s="5"/>
      <c r="IP580" s="5"/>
      <c r="IQ580" s="5"/>
      <c r="IR580" s="5"/>
      <c r="IS580" s="5"/>
    </row>
    <row r="581" spans="1:253" s="7" customFormat="1" ht="13.5" customHeight="1" x14ac:dyDescent="0.15">
      <c r="A581" s="2"/>
      <c r="B581" s="2"/>
      <c r="C581" s="2">
        <f>C580-C579</f>
        <v>-0.35000002384185791</v>
      </c>
      <c r="D581" s="2"/>
      <c r="E581" s="2">
        <f>E580-E579</f>
        <v>-0.44999998807907104</v>
      </c>
      <c r="F581" s="42"/>
      <c r="G581" s="2">
        <f>G580-G579</f>
        <v>-0.29000000655651093</v>
      </c>
      <c r="H581" s="42"/>
      <c r="I581" s="2">
        <f>I580-I579</f>
        <v>0.36000000033527613</v>
      </c>
      <c r="J581" s="42"/>
      <c r="K581" s="2">
        <f>K580-K579</f>
        <v>-5.0000011920928955E-2</v>
      </c>
      <c r="L581" s="42"/>
      <c r="M581" s="2">
        <f>M580-M579</f>
        <v>8.0000000074505806E-2</v>
      </c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  <c r="HQ581" s="5"/>
      <c r="HR581" s="5"/>
      <c r="HS581" s="5"/>
      <c r="HT581" s="5"/>
      <c r="HU581" s="5"/>
      <c r="HV581" s="5"/>
      <c r="HW581" s="5"/>
      <c r="HX581" s="5"/>
      <c r="HY581" s="5"/>
      <c r="HZ581" s="5"/>
      <c r="IA581" s="5"/>
      <c r="IB581" s="5"/>
      <c r="IC581" s="5"/>
      <c r="ID581" s="5"/>
      <c r="IE581" s="5"/>
      <c r="IF581" s="5"/>
      <c r="IG581" s="5"/>
      <c r="IH581" s="5"/>
      <c r="II581" s="5"/>
      <c r="IJ581" s="5"/>
      <c r="IK581" s="5"/>
      <c r="IL581" s="5"/>
      <c r="IM581" s="5"/>
      <c r="IN581" s="5"/>
      <c r="IO581" s="5"/>
      <c r="IP581" s="5"/>
      <c r="IQ581" s="5"/>
      <c r="IR581" s="5"/>
      <c r="IS581" s="5"/>
    </row>
    <row r="582" spans="1:253" s="7" customFormat="1" ht="13.5" customHeight="1" x14ac:dyDescent="0.15">
      <c r="A582" s="2"/>
      <c r="B582" s="2"/>
      <c r="C582" s="2"/>
      <c r="D582" s="2"/>
      <c r="E582" s="2"/>
      <c r="F582" s="42"/>
      <c r="G582" s="2"/>
      <c r="H582" s="42"/>
      <c r="I582" s="2"/>
      <c r="J582" s="42"/>
      <c r="K582" s="2"/>
      <c r="L582" s="42"/>
      <c r="M582" s="2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  <c r="HB582" s="5"/>
      <c r="HC582" s="5"/>
      <c r="HD582" s="5"/>
      <c r="HE582" s="5"/>
      <c r="HF582" s="5"/>
      <c r="HG582" s="5"/>
      <c r="HH582" s="5"/>
      <c r="HI582" s="5"/>
      <c r="HJ582" s="5"/>
      <c r="HK582" s="5"/>
      <c r="HL582" s="5"/>
      <c r="HM582" s="5"/>
      <c r="HN582" s="5"/>
      <c r="HO582" s="5"/>
      <c r="HP582" s="5"/>
      <c r="HQ582" s="5"/>
      <c r="HR582" s="5"/>
      <c r="HS582" s="5"/>
      <c r="HT582" s="5"/>
      <c r="HU582" s="5"/>
      <c r="HV582" s="5"/>
      <c r="HW582" s="5"/>
      <c r="HX582" s="5"/>
      <c r="HY582" s="5"/>
      <c r="HZ582" s="5"/>
      <c r="IA582" s="5"/>
      <c r="IB582" s="5"/>
      <c r="IC582" s="5"/>
      <c r="ID582" s="5"/>
      <c r="IE582" s="5"/>
      <c r="IF582" s="5"/>
      <c r="IG582" s="5"/>
      <c r="IH582" s="5"/>
      <c r="II582" s="5"/>
      <c r="IJ582" s="5"/>
      <c r="IK582" s="5"/>
      <c r="IL582" s="5"/>
      <c r="IM582" s="5"/>
      <c r="IN582" s="5"/>
      <c r="IO582" s="5"/>
      <c r="IP582" s="5"/>
      <c r="IQ582" s="5"/>
      <c r="IR582" s="5"/>
      <c r="IS582" s="5"/>
    </row>
    <row r="583" spans="1:253" s="7" customFormat="1" ht="13.5" customHeight="1" x14ac:dyDescent="0.15">
      <c r="A583" s="2"/>
      <c r="B583" s="2"/>
      <c r="C583" s="2"/>
      <c r="D583" s="2"/>
      <c r="E583" s="2"/>
      <c r="F583" s="42"/>
      <c r="G583" s="2"/>
      <c r="H583" s="42"/>
      <c r="I583" s="2"/>
      <c r="J583" s="42"/>
      <c r="K583" s="2"/>
      <c r="L583" s="42"/>
      <c r="M583" s="2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  <c r="HB583" s="5"/>
      <c r="HC583" s="5"/>
      <c r="HD583" s="5"/>
      <c r="HE583" s="5"/>
      <c r="HF583" s="5"/>
      <c r="HG583" s="5"/>
      <c r="HH583" s="5"/>
      <c r="HI583" s="5"/>
      <c r="HJ583" s="5"/>
      <c r="HK583" s="5"/>
      <c r="HL583" s="5"/>
      <c r="HM583" s="5"/>
      <c r="HN583" s="5"/>
      <c r="HO583" s="5"/>
      <c r="HP583" s="5"/>
      <c r="HQ583" s="5"/>
      <c r="HR583" s="5"/>
      <c r="HS583" s="5"/>
      <c r="HT583" s="5"/>
      <c r="HU583" s="5"/>
      <c r="HV583" s="5"/>
      <c r="HW583" s="5"/>
      <c r="HX583" s="5"/>
      <c r="HY583" s="5"/>
      <c r="HZ583" s="5"/>
      <c r="IA583" s="5"/>
      <c r="IB583" s="5"/>
      <c r="IC583" s="5"/>
      <c r="ID583" s="5"/>
      <c r="IE583" s="5"/>
      <c r="IF583" s="5"/>
      <c r="IG583" s="5"/>
      <c r="IH583" s="5"/>
      <c r="II583" s="5"/>
      <c r="IJ583" s="5"/>
      <c r="IK583" s="5"/>
      <c r="IL583" s="5"/>
      <c r="IM583" s="5"/>
      <c r="IN583" s="5"/>
      <c r="IO583" s="5"/>
      <c r="IP583" s="5"/>
      <c r="IQ583" s="5"/>
      <c r="IR583" s="5"/>
      <c r="IS583" s="5"/>
    </row>
    <row r="584" spans="1:253" s="7" customFormat="1" ht="13.5" customHeight="1" x14ac:dyDescent="0.15">
      <c r="A584" s="2"/>
      <c r="B584" s="2"/>
      <c r="C584" s="2"/>
      <c r="D584" s="2"/>
      <c r="E584" s="2"/>
      <c r="F584" s="42"/>
      <c r="G584" s="2"/>
      <c r="H584" s="42"/>
      <c r="I584" s="2"/>
      <c r="J584" s="42"/>
      <c r="K584" s="2"/>
      <c r="L584" s="42"/>
      <c r="M584" s="2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  <c r="HM584" s="5"/>
      <c r="HN584" s="5"/>
      <c r="HO584" s="5"/>
      <c r="HP584" s="5"/>
      <c r="HQ584" s="5"/>
      <c r="HR584" s="5"/>
      <c r="HS584" s="5"/>
      <c r="HT584" s="5"/>
      <c r="HU584" s="5"/>
      <c r="HV584" s="5"/>
      <c r="HW584" s="5"/>
      <c r="HX584" s="5"/>
      <c r="HY584" s="5"/>
      <c r="HZ584" s="5"/>
      <c r="IA584" s="5"/>
      <c r="IB584" s="5"/>
      <c r="IC584" s="5"/>
      <c r="ID584" s="5"/>
      <c r="IE584" s="5"/>
      <c r="IF584" s="5"/>
      <c r="IG584" s="5"/>
      <c r="IH584" s="5"/>
      <c r="II584" s="5"/>
      <c r="IJ584" s="5"/>
      <c r="IK584" s="5"/>
      <c r="IL584" s="5"/>
      <c r="IM584" s="5"/>
      <c r="IN584" s="5"/>
      <c r="IO584" s="5"/>
      <c r="IP584" s="5"/>
      <c r="IQ584" s="5"/>
      <c r="IR584" s="5"/>
      <c r="IS584" s="5"/>
    </row>
    <row r="585" spans="1:253" s="7" customFormat="1" ht="13.5" customHeight="1" x14ac:dyDescent="0.15">
      <c r="A585" s="2"/>
      <c r="B585" s="2"/>
      <c r="C585" s="2"/>
      <c r="D585" s="2"/>
      <c r="E585" s="2"/>
      <c r="F585" s="42"/>
      <c r="G585" s="2"/>
      <c r="H585" s="42"/>
      <c r="I585" s="2"/>
      <c r="J585" s="42"/>
      <c r="K585" s="2"/>
      <c r="L585" s="42"/>
      <c r="M585" s="2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  <c r="HM585" s="5"/>
      <c r="HN585" s="5"/>
      <c r="HO585" s="5"/>
      <c r="HP585" s="5"/>
      <c r="HQ585" s="5"/>
      <c r="HR585" s="5"/>
      <c r="HS585" s="5"/>
      <c r="HT585" s="5"/>
      <c r="HU585" s="5"/>
      <c r="HV585" s="5"/>
      <c r="HW585" s="5"/>
      <c r="HX585" s="5"/>
      <c r="HY585" s="5"/>
      <c r="HZ585" s="5"/>
      <c r="IA585" s="5"/>
      <c r="IB585" s="5"/>
      <c r="IC585" s="5"/>
      <c r="ID585" s="5"/>
      <c r="IE585" s="5"/>
      <c r="IF585" s="5"/>
      <c r="IG585" s="5"/>
      <c r="IH585" s="5"/>
      <c r="II585" s="5"/>
      <c r="IJ585" s="5"/>
      <c r="IK585" s="5"/>
      <c r="IL585" s="5"/>
      <c r="IM585" s="5"/>
      <c r="IN585" s="5"/>
      <c r="IO585" s="5"/>
      <c r="IP585" s="5"/>
      <c r="IQ585" s="5"/>
      <c r="IR585" s="5"/>
      <c r="IS585" s="5"/>
    </row>
    <row r="586" spans="1:253" s="7" customFormat="1" ht="13.5" customHeight="1" x14ac:dyDescent="0.15">
      <c r="A586" s="2"/>
      <c r="B586" s="2"/>
      <c r="C586" s="2"/>
      <c r="D586" s="2"/>
      <c r="E586" s="2"/>
      <c r="F586" s="42"/>
      <c r="G586" s="2"/>
      <c r="H586" s="42"/>
      <c r="I586" s="2"/>
      <c r="J586" s="42"/>
      <c r="K586" s="2"/>
      <c r="L586" s="42"/>
      <c r="M586" s="2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  <c r="HM586" s="5"/>
      <c r="HN586" s="5"/>
      <c r="HO586" s="5"/>
      <c r="HP586" s="5"/>
      <c r="HQ586" s="5"/>
      <c r="HR586" s="5"/>
      <c r="HS586" s="5"/>
      <c r="HT586" s="5"/>
      <c r="HU586" s="5"/>
      <c r="HV586" s="5"/>
      <c r="HW586" s="5"/>
      <c r="HX586" s="5"/>
      <c r="HY586" s="5"/>
      <c r="HZ586" s="5"/>
      <c r="IA586" s="5"/>
      <c r="IB586" s="5"/>
      <c r="IC586" s="5"/>
      <c r="ID586" s="5"/>
      <c r="IE586" s="5"/>
      <c r="IF586" s="5"/>
      <c r="IG586" s="5"/>
      <c r="IH586" s="5"/>
      <c r="II586" s="5"/>
      <c r="IJ586" s="5"/>
      <c r="IK586" s="5"/>
      <c r="IL586" s="5"/>
      <c r="IM586" s="5"/>
      <c r="IN586" s="5"/>
      <c r="IO586" s="5"/>
      <c r="IP586" s="5"/>
      <c r="IQ586" s="5"/>
      <c r="IR586" s="5"/>
      <c r="IS586" s="5"/>
    </row>
    <row r="587" spans="1:253" s="7" customFormat="1" ht="13.5" customHeight="1" x14ac:dyDescent="0.15">
      <c r="A587" s="2"/>
      <c r="B587" s="2"/>
      <c r="C587" s="2"/>
      <c r="D587" s="2"/>
      <c r="E587" s="2"/>
      <c r="F587" s="42"/>
      <c r="G587" s="2"/>
      <c r="H587" s="42"/>
      <c r="I587" s="2"/>
      <c r="J587" s="42"/>
      <c r="K587" s="2"/>
      <c r="L587" s="42"/>
      <c r="M587" s="2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  <c r="GL587" s="5"/>
      <c r="GM587" s="5"/>
      <c r="GN587" s="5"/>
      <c r="GO587" s="5"/>
      <c r="GP587" s="5"/>
      <c r="GQ587" s="5"/>
      <c r="GR587" s="5"/>
      <c r="GS587" s="5"/>
      <c r="GT587" s="5"/>
      <c r="GU587" s="5"/>
      <c r="GV587" s="5"/>
      <c r="GW587" s="5"/>
      <c r="GX587" s="5"/>
      <c r="GY587" s="5"/>
      <c r="GZ587" s="5"/>
      <c r="HA587" s="5"/>
      <c r="HB587" s="5"/>
      <c r="HC587" s="5"/>
      <c r="HD587" s="5"/>
      <c r="HE587" s="5"/>
      <c r="HF587" s="5"/>
      <c r="HG587" s="5"/>
      <c r="HH587" s="5"/>
      <c r="HI587" s="5"/>
      <c r="HJ587" s="5"/>
      <c r="HK587" s="5"/>
      <c r="HL587" s="5"/>
      <c r="HM587" s="5"/>
      <c r="HN587" s="5"/>
      <c r="HO587" s="5"/>
      <c r="HP587" s="5"/>
      <c r="HQ587" s="5"/>
      <c r="HR587" s="5"/>
      <c r="HS587" s="5"/>
      <c r="HT587" s="5"/>
      <c r="HU587" s="5"/>
      <c r="HV587" s="5"/>
      <c r="HW587" s="5"/>
      <c r="HX587" s="5"/>
      <c r="HY587" s="5"/>
      <c r="HZ587" s="5"/>
      <c r="IA587" s="5"/>
      <c r="IB587" s="5"/>
      <c r="IC587" s="5"/>
      <c r="ID587" s="5"/>
      <c r="IE587" s="5"/>
      <c r="IF587" s="5"/>
      <c r="IG587" s="5"/>
      <c r="IH587" s="5"/>
      <c r="II587" s="5"/>
      <c r="IJ587" s="5"/>
      <c r="IK587" s="5"/>
      <c r="IL587" s="5"/>
      <c r="IM587" s="5"/>
      <c r="IN587" s="5"/>
      <c r="IO587" s="5"/>
      <c r="IP587" s="5"/>
      <c r="IQ587" s="5"/>
      <c r="IR587" s="5"/>
      <c r="IS587" s="5"/>
    </row>
    <row r="588" spans="1:253" s="7" customFormat="1" ht="13.5" customHeight="1" x14ac:dyDescent="0.15">
      <c r="A588" s="2"/>
      <c r="B588" s="2"/>
      <c r="C588" s="2"/>
      <c r="D588" s="2"/>
      <c r="E588" s="2"/>
      <c r="F588" s="42"/>
      <c r="G588" s="2"/>
      <c r="H588" s="42"/>
      <c r="I588" s="2"/>
      <c r="J588" s="42"/>
      <c r="K588" s="2"/>
      <c r="L588" s="42"/>
      <c r="M588" s="2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  <c r="HB588" s="5"/>
      <c r="HC588" s="5"/>
      <c r="HD588" s="5"/>
      <c r="HE588" s="5"/>
      <c r="HF588" s="5"/>
      <c r="HG588" s="5"/>
      <c r="HH588" s="5"/>
      <c r="HI588" s="5"/>
      <c r="HJ588" s="5"/>
      <c r="HK588" s="5"/>
      <c r="HL588" s="5"/>
      <c r="HM588" s="5"/>
      <c r="HN588" s="5"/>
      <c r="HO588" s="5"/>
      <c r="HP588" s="5"/>
      <c r="HQ588" s="5"/>
      <c r="HR588" s="5"/>
      <c r="HS588" s="5"/>
      <c r="HT588" s="5"/>
      <c r="HU588" s="5"/>
      <c r="HV588" s="5"/>
      <c r="HW588" s="5"/>
      <c r="HX588" s="5"/>
      <c r="HY588" s="5"/>
      <c r="HZ588" s="5"/>
      <c r="IA588" s="5"/>
      <c r="IB588" s="5"/>
      <c r="IC588" s="5"/>
      <c r="ID588" s="5"/>
      <c r="IE588" s="5"/>
      <c r="IF588" s="5"/>
      <c r="IG588" s="5"/>
      <c r="IH588" s="5"/>
      <c r="II588" s="5"/>
      <c r="IJ588" s="5"/>
      <c r="IK588" s="5"/>
      <c r="IL588" s="5"/>
      <c r="IM588" s="5"/>
      <c r="IN588" s="5"/>
      <c r="IO588" s="5"/>
      <c r="IP588" s="5"/>
      <c r="IQ588" s="5"/>
      <c r="IR588" s="5"/>
      <c r="IS588" s="5"/>
    </row>
    <row r="589" spans="1:253" s="7" customFormat="1" ht="13.5" customHeight="1" x14ac:dyDescent="0.15">
      <c r="A589" s="2"/>
      <c r="B589" s="2"/>
      <c r="C589" s="2"/>
      <c r="D589" s="2"/>
      <c r="E589" s="2"/>
      <c r="F589" s="42"/>
      <c r="G589" s="2"/>
      <c r="H589" s="42"/>
      <c r="I589" s="2"/>
      <c r="J589" s="42"/>
      <c r="K589" s="2"/>
      <c r="L589" s="42"/>
      <c r="M589" s="2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  <c r="HB589" s="5"/>
      <c r="HC589" s="5"/>
      <c r="HD589" s="5"/>
      <c r="HE589" s="5"/>
      <c r="HF589" s="5"/>
      <c r="HG589" s="5"/>
      <c r="HH589" s="5"/>
      <c r="HI589" s="5"/>
      <c r="HJ589" s="5"/>
      <c r="HK589" s="5"/>
      <c r="HL589" s="5"/>
      <c r="HM589" s="5"/>
      <c r="HN589" s="5"/>
      <c r="HO589" s="5"/>
      <c r="HP589" s="5"/>
      <c r="HQ589" s="5"/>
      <c r="HR589" s="5"/>
      <c r="HS589" s="5"/>
      <c r="HT589" s="5"/>
      <c r="HU589" s="5"/>
      <c r="HV589" s="5"/>
      <c r="HW589" s="5"/>
      <c r="HX589" s="5"/>
      <c r="HY589" s="5"/>
      <c r="HZ589" s="5"/>
      <c r="IA589" s="5"/>
      <c r="IB589" s="5"/>
      <c r="IC589" s="5"/>
      <c r="ID589" s="5"/>
      <c r="IE589" s="5"/>
      <c r="IF589" s="5"/>
      <c r="IG589" s="5"/>
      <c r="IH589" s="5"/>
      <c r="II589" s="5"/>
      <c r="IJ589" s="5"/>
      <c r="IK589" s="5"/>
      <c r="IL589" s="5"/>
      <c r="IM589" s="5"/>
      <c r="IN589" s="5"/>
      <c r="IO589" s="5"/>
      <c r="IP589" s="5"/>
      <c r="IQ589" s="5"/>
      <c r="IR589" s="5"/>
      <c r="IS589" s="5"/>
    </row>
    <row r="590" spans="1:253" s="7" customFormat="1" ht="13.5" customHeight="1" x14ac:dyDescent="0.15">
      <c r="A590" s="2"/>
      <c r="B590" s="2"/>
      <c r="C590" s="2"/>
      <c r="D590" s="2"/>
      <c r="E590" s="2"/>
      <c r="F590" s="42"/>
      <c r="G590" s="2"/>
      <c r="H590" s="42"/>
      <c r="I590" s="2"/>
      <c r="J590" s="42"/>
      <c r="K590" s="2"/>
      <c r="L590" s="42"/>
      <c r="M590" s="2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  <c r="HB590" s="5"/>
      <c r="HC590" s="5"/>
      <c r="HD590" s="5"/>
      <c r="HE590" s="5"/>
      <c r="HF590" s="5"/>
      <c r="HG590" s="5"/>
      <c r="HH590" s="5"/>
      <c r="HI590" s="5"/>
      <c r="HJ590" s="5"/>
      <c r="HK590" s="5"/>
      <c r="HL590" s="5"/>
      <c r="HM590" s="5"/>
      <c r="HN590" s="5"/>
      <c r="HO590" s="5"/>
      <c r="HP590" s="5"/>
      <c r="HQ590" s="5"/>
      <c r="HR590" s="5"/>
      <c r="HS590" s="5"/>
      <c r="HT590" s="5"/>
      <c r="HU590" s="5"/>
      <c r="HV590" s="5"/>
      <c r="HW590" s="5"/>
      <c r="HX590" s="5"/>
      <c r="HY590" s="5"/>
      <c r="HZ590" s="5"/>
      <c r="IA590" s="5"/>
      <c r="IB590" s="5"/>
      <c r="IC590" s="5"/>
      <c r="ID590" s="5"/>
      <c r="IE590" s="5"/>
      <c r="IF590" s="5"/>
      <c r="IG590" s="5"/>
      <c r="IH590" s="5"/>
      <c r="II590" s="5"/>
      <c r="IJ590" s="5"/>
      <c r="IK590" s="5"/>
      <c r="IL590" s="5"/>
      <c r="IM590" s="5"/>
      <c r="IN590" s="5"/>
      <c r="IO590" s="5"/>
      <c r="IP590" s="5"/>
      <c r="IQ590" s="5"/>
      <c r="IR590" s="5"/>
      <c r="IS590" s="5"/>
    </row>
    <row r="591" spans="1:253" s="7" customFormat="1" ht="13.5" customHeight="1" x14ac:dyDescent="0.15">
      <c r="A591" s="2"/>
      <c r="B591" s="2"/>
      <c r="C591" s="2"/>
      <c r="D591" s="2"/>
      <c r="E591" s="2"/>
      <c r="F591" s="42"/>
      <c r="G591" s="2"/>
      <c r="H591" s="42"/>
      <c r="I591" s="2"/>
      <c r="J591" s="42"/>
      <c r="K591" s="2"/>
      <c r="L591" s="42"/>
      <c r="M591" s="2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  <c r="HB591" s="5"/>
      <c r="HC591" s="5"/>
      <c r="HD591" s="5"/>
      <c r="HE591" s="5"/>
      <c r="HF591" s="5"/>
      <c r="HG591" s="5"/>
      <c r="HH591" s="5"/>
      <c r="HI591" s="5"/>
      <c r="HJ591" s="5"/>
      <c r="HK591" s="5"/>
      <c r="HL591" s="5"/>
      <c r="HM591" s="5"/>
      <c r="HN591" s="5"/>
      <c r="HO591" s="5"/>
      <c r="HP591" s="5"/>
      <c r="HQ591" s="5"/>
      <c r="HR591" s="5"/>
      <c r="HS591" s="5"/>
      <c r="HT591" s="5"/>
      <c r="HU591" s="5"/>
      <c r="HV591" s="5"/>
      <c r="HW591" s="5"/>
      <c r="HX591" s="5"/>
      <c r="HY591" s="5"/>
      <c r="HZ591" s="5"/>
      <c r="IA591" s="5"/>
      <c r="IB591" s="5"/>
      <c r="IC591" s="5"/>
      <c r="ID591" s="5"/>
      <c r="IE591" s="5"/>
      <c r="IF591" s="5"/>
      <c r="IG591" s="5"/>
      <c r="IH591" s="5"/>
      <c r="II591" s="5"/>
      <c r="IJ591" s="5"/>
      <c r="IK591" s="5"/>
      <c r="IL591" s="5"/>
      <c r="IM591" s="5"/>
      <c r="IN591" s="5"/>
      <c r="IO591" s="5"/>
      <c r="IP591" s="5"/>
      <c r="IQ591" s="5"/>
      <c r="IR591" s="5"/>
      <c r="IS591" s="5"/>
    </row>
    <row r="592" spans="1:253" s="7" customFormat="1" ht="13.5" customHeight="1" x14ac:dyDescent="0.15">
      <c r="A592" s="2"/>
      <c r="B592" s="2"/>
      <c r="C592" s="2"/>
      <c r="D592" s="2"/>
      <c r="E592" s="2"/>
      <c r="F592" s="42"/>
      <c r="G592" s="2"/>
      <c r="H592" s="42"/>
      <c r="I592" s="2"/>
      <c r="J592" s="42"/>
      <c r="K592" s="2"/>
      <c r="L592" s="42"/>
      <c r="M592" s="2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  <c r="HM592" s="5"/>
      <c r="HN592" s="5"/>
      <c r="HO592" s="5"/>
      <c r="HP592" s="5"/>
      <c r="HQ592" s="5"/>
      <c r="HR592" s="5"/>
      <c r="HS592" s="5"/>
      <c r="HT592" s="5"/>
      <c r="HU592" s="5"/>
      <c r="HV592" s="5"/>
      <c r="HW592" s="5"/>
      <c r="HX592" s="5"/>
      <c r="HY592" s="5"/>
      <c r="HZ592" s="5"/>
      <c r="IA592" s="5"/>
      <c r="IB592" s="5"/>
      <c r="IC592" s="5"/>
      <c r="ID592" s="5"/>
      <c r="IE592" s="5"/>
      <c r="IF592" s="5"/>
      <c r="IG592" s="5"/>
      <c r="IH592" s="5"/>
      <c r="II592" s="5"/>
      <c r="IJ592" s="5"/>
      <c r="IK592" s="5"/>
      <c r="IL592" s="5"/>
      <c r="IM592" s="5"/>
      <c r="IN592" s="5"/>
      <c r="IO592" s="5"/>
      <c r="IP592" s="5"/>
      <c r="IQ592" s="5"/>
      <c r="IR592" s="5"/>
      <c r="IS592" s="5"/>
    </row>
    <row r="593" spans="1:253" s="7" customFormat="1" ht="13.5" customHeight="1" x14ac:dyDescent="0.15">
      <c r="A593" s="2"/>
      <c r="B593" s="2"/>
      <c r="C593" s="2"/>
      <c r="D593" s="2"/>
      <c r="E593" s="2"/>
      <c r="F593" s="42"/>
      <c r="G593" s="2"/>
      <c r="H593" s="42"/>
      <c r="I593" s="2"/>
      <c r="J593" s="42"/>
      <c r="K593" s="2"/>
      <c r="L593" s="42"/>
      <c r="M593" s="2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  <c r="HM593" s="5"/>
      <c r="HN593" s="5"/>
      <c r="HO593" s="5"/>
      <c r="HP593" s="5"/>
      <c r="HQ593" s="5"/>
      <c r="HR593" s="5"/>
      <c r="HS593" s="5"/>
      <c r="HT593" s="5"/>
      <c r="HU593" s="5"/>
      <c r="HV593" s="5"/>
      <c r="HW593" s="5"/>
      <c r="HX593" s="5"/>
      <c r="HY593" s="5"/>
      <c r="HZ593" s="5"/>
      <c r="IA593" s="5"/>
      <c r="IB593" s="5"/>
      <c r="IC593" s="5"/>
      <c r="ID593" s="5"/>
      <c r="IE593" s="5"/>
      <c r="IF593" s="5"/>
      <c r="IG593" s="5"/>
      <c r="IH593" s="5"/>
      <c r="II593" s="5"/>
      <c r="IJ593" s="5"/>
      <c r="IK593" s="5"/>
      <c r="IL593" s="5"/>
      <c r="IM593" s="5"/>
      <c r="IN593" s="5"/>
      <c r="IO593" s="5"/>
      <c r="IP593" s="5"/>
      <c r="IQ593" s="5"/>
      <c r="IR593" s="5"/>
      <c r="IS593" s="5"/>
    </row>
    <row r="594" spans="1:253" s="7" customFormat="1" ht="13.5" customHeight="1" x14ac:dyDescent="0.15">
      <c r="A594" s="2"/>
      <c r="B594" s="2"/>
      <c r="C594" s="2"/>
      <c r="D594" s="2"/>
      <c r="E594" s="2"/>
      <c r="F594" s="42"/>
      <c r="G594" s="2"/>
      <c r="H594" s="42"/>
      <c r="I594" s="2"/>
      <c r="J594" s="42"/>
      <c r="K594" s="2"/>
      <c r="L594" s="42"/>
      <c r="M594" s="2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  <c r="HB594" s="5"/>
      <c r="HC594" s="5"/>
      <c r="HD594" s="5"/>
      <c r="HE594" s="5"/>
      <c r="HF594" s="5"/>
      <c r="HG594" s="5"/>
      <c r="HH594" s="5"/>
      <c r="HI594" s="5"/>
      <c r="HJ594" s="5"/>
      <c r="HK594" s="5"/>
      <c r="HL594" s="5"/>
      <c r="HM594" s="5"/>
      <c r="HN594" s="5"/>
      <c r="HO594" s="5"/>
      <c r="HP594" s="5"/>
      <c r="HQ594" s="5"/>
      <c r="HR594" s="5"/>
      <c r="HS594" s="5"/>
      <c r="HT594" s="5"/>
      <c r="HU594" s="5"/>
      <c r="HV594" s="5"/>
      <c r="HW594" s="5"/>
      <c r="HX594" s="5"/>
      <c r="HY594" s="5"/>
      <c r="HZ594" s="5"/>
      <c r="IA594" s="5"/>
      <c r="IB594" s="5"/>
      <c r="IC594" s="5"/>
      <c r="ID594" s="5"/>
      <c r="IE594" s="5"/>
      <c r="IF594" s="5"/>
      <c r="IG594" s="5"/>
      <c r="IH594" s="5"/>
      <c r="II594" s="5"/>
      <c r="IJ594" s="5"/>
      <c r="IK594" s="5"/>
      <c r="IL594" s="5"/>
      <c r="IM594" s="5"/>
      <c r="IN594" s="5"/>
      <c r="IO594" s="5"/>
      <c r="IP594" s="5"/>
      <c r="IQ594" s="5"/>
      <c r="IR594" s="5"/>
      <c r="IS594" s="5"/>
    </row>
    <row r="595" spans="1:253" s="7" customFormat="1" ht="13.5" customHeight="1" x14ac:dyDescent="0.15">
      <c r="A595" s="2"/>
      <c r="B595" s="2"/>
      <c r="C595" s="2"/>
      <c r="D595" s="2"/>
      <c r="E595" s="2"/>
      <c r="F595" s="42"/>
      <c r="G595" s="2"/>
      <c r="H595" s="42"/>
      <c r="I595" s="2"/>
      <c r="J595" s="42"/>
      <c r="K595" s="2"/>
      <c r="L595" s="42"/>
      <c r="M595" s="2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  <c r="GL595" s="5"/>
      <c r="GM595" s="5"/>
      <c r="GN595" s="5"/>
      <c r="GO595" s="5"/>
      <c r="GP595" s="5"/>
      <c r="GQ595" s="5"/>
      <c r="GR595" s="5"/>
      <c r="GS595" s="5"/>
      <c r="GT595" s="5"/>
      <c r="GU595" s="5"/>
      <c r="GV595" s="5"/>
      <c r="GW595" s="5"/>
      <c r="GX595" s="5"/>
      <c r="GY595" s="5"/>
      <c r="GZ595" s="5"/>
      <c r="HA595" s="5"/>
      <c r="HB595" s="5"/>
      <c r="HC595" s="5"/>
      <c r="HD595" s="5"/>
      <c r="HE595" s="5"/>
      <c r="HF595" s="5"/>
      <c r="HG595" s="5"/>
      <c r="HH595" s="5"/>
      <c r="HI595" s="5"/>
      <c r="HJ595" s="5"/>
      <c r="HK595" s="5"/>
      <c r="HL595" s="5"/>
      <c r="HM595" s="5"/>
      <c r="HN595" s="5"/>
      <c r="HO595" s="5"/>
      <c r="HP595" s="5"/>
      <c r="HQ595" s="5"/>
      <c r="HR595" s="5"/>
      <c r="HS595" s="5"/>
      <c r="HT595" s="5"/>
      <c r="HU595" s="5"/>
      <c r="HV595" s="5"/>
      <c r="HW595" s="5"/>
      <c r="HX595" s="5"/>
      <c r="HY595" s="5"/>
      <c r="HZ595" s="5"/>
      <c r="IA595" s="5"/>
      <c r="IB595" s="5"/>
      <c r="IC595" s="5"/>
      <c r="ID595" s="5"/>
      <c r="IE595" s="5"/>
      <c r="IF595" s="5"/>
      <c r="IG595" s="5"/>
      <c r="IH595" s="5"/>
      <c r="II595" s="5"/>
      <c r="IJ595" s="5"/>
      <c r="IK595" s="5"/>
      <c r="IL595" s="5"/>
      <c r="IM595" s="5"/>
      <c r="IN595" s="5"/>
      <c r="IO595" s="5"/>
      <c r="IP595" s="5"/>
      <c r="IQ595" s="5"/>
      <c r="IR595" s="5"/>
      <c r="IS595" s="5"/>
    </row>
    <row r="596" spans="1:253" s="7" customFormat="1" ht="13.5" customHeight="1" x14ac:dyDescent="0.15">
      <c r="A596" s="2"/>
      <c r="B596" s="2"/>
      <c r="C596" s="2"/>
      <c r="D596" s="2"/>
      <c r="E596" s="2"/>
      <c r="F596" s="42"/>
      <c r="G596" s="2"/>
      <c r="H596" s="42"/>
      <c r="I596" s="2"/>
      <c r="J596" s="42"/>
      <c r="K596" s="2"/>
      <c r="L596" s="42"/>
      <c r="M596" s="2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  <c r="HB596" s="5"/>
      <c r="HC596" s="5"/>
      <c r="HD596" s="5"/>
      <c r="HE596" s="5"/>
      <c r="HF596" s="5"/>
      <c r="HG596" s="5"/>
      <c r="HH596" s="5"/>
      <c r="HI596" s="5"/>
      <c r="HJ596" s="5"/>
      <c r="HK596" s="5"/>
      <c r="HL596" s="5"/>
      <c r="HM596" s="5"/>
      <c r="HN596" s="5"/>
      <c r="HO596" s="5"/>
      <c r="HP596" s="5"/>
      <c r="HQ596" s="5"/>
      <c r="HR596" s="5"/>
      <c r="HS596" s="5"/>
      <c r="HT596" s="5"/>
      <c r="HU596" s="5"/>
      <c r="HV596" s="5"/>
      <c r="HW596" s="5"/>
      <c r="HX596" s="5"/>
      <c r="HY596" s="5"/>
      <c r="HZ596" s="5"/>
      <c r="IA596" s="5"/>
      <c r="IB596" s="5"/>
      <c r="IC596" s="5"/>
      <c r="ID596" s="5"/>
      <c r="IE596" s="5"/>
      <c r="IF596" s="5"/>
      <c r="IG596" s="5"/>
      <c r="IH596" s="5"/>
      <c r="II596" s="5"/>
      <c r="IJ596" s="5"/>
      <c r="IK596" s="5"/>
      <c r="IL596" s="5"/>
      <c r="IM596" s="5"/>
      <c r="IN596" s="5"/>
      <c r="IO596" s="5"/>
      <c r="IP596" s="5"/>
      <c r="IQ596" s="5"/>
      <c r="IR596" s="5"/>
      <c r="IS596" s="5"/>
    </row>
    <row r="597" spans="1:253" s="7" customFormat="1" ht="13.5" customHeight="1" x14ac:dyDescent="0.15">
      <c r="A597" s="2"/>
      <c r="B597" s="2"/>
      <c r="C597" s="2"/>
      <c r="D597" s="2"/>
      <c r="E597" s="2"/>
      <c r="F597" s="42"/>
      <c r="G597" s="2"/>
      <c r="H597" s="42"/>
      <c r="I597" s="2"/>
      <c r="J597" s="42"/>
      <c r="K597" s="2"/>
      <c r="L597" s="42"/>
      <c r="M597" s="2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  <c r="HB597" s="5"/>
      <c r="HC597" s="5"/>
      <c r="HD597" s="5"/>
      <c r="HE597" s="5"/>
      <c r="HF597" s="5"/>
      <c r="HG597" s="5"/>
      <c r="HH597" s="5"/>
      <c r="HI597" s="5"/>
      <c r="HJ597" s="5"/>
      <c r="HK597" s="5"/>
      <c r="HL597" s="5"/>
      <c r="HM597" s="5"/>
      <c r="HN597" s="5"/>
      <c r="HO597" s="5"/>
      <c r="HP597" s="5"/>
      <c r="HQ597" s="5"/>
      <c r="HR597" s="5"/>
      <c r="HS597" s="5"/>
      <c r="HT597" s="5"/>
      <c r="HU597" s="5"/>
      <c r="HV597" s="5"/>
      <c r="HW597" s="5"/>
      <c r="HX597" s="5"/>
      <c r="HY597" s="5"/>
      <c r="HZ597" s="5"/>
      <c r="IA597" s="5"/>
      <c r="IB597" s="5"/>
      <c r="IC597" s="5"/>
      <c r="ID597" s="5"/>
      <c r="IE597" s="5"/>
      <c r="IF597" s="5"/>
      <c r="IG597" s="5"/>
      <c r="IH597" s="5"/>
      <c r="II597" s="5"/>
      <c r="IJ597" s="5"/>
      <c r="IK597" s="5"/>
      <c r="IL597" s="5"/>
      <c r="IM597" s="5"/>
      <c r="IN597" s="5"/>
      <c r="IO597" s="5"/>
      <c r="IP597" s="5"/>
      <c r="IQ597" s="5"/>
      <c r="IR597" s="5"/>
      <c r="IS597" s="5"/>
    </row>
    <row r="598" spans="1:253" s="7" customFormat="1" ht="13.5" customHeight="1" x14ac:dyDescent="0.15">
      <c r="A598" s="2"/>
      <c r="B598" s="2"/>
      <c r="C598" s="2"/>
      <c r="D598" s="2"/>
      <c r="E598" s="2"/>
      <c r="F598" s="42"/>
      <c r="G598" s="2"/>
      <c r="H598" s="42"/>
      <c r="I598" s="2"/>
      <c r="J598" s="42"/>
      <c r="K598" s="2"/>
      <c r="L598" s="42"/>
      <c r="M598" s="2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  <c r="HB598" s="5"/>
      <c r="HC598" s="5"/>
      <c r="HD598" s="5"/>
      <c r="HE598" s="5"/>
      <c r="HF598" s="5"/>
      <c r="HG598" s="5"/>
      <c r="HH598" s="5"/>
      <c r="HI598" s="5"/>
      <c r="HJ598" s="5"/>
      <c r="HK598" s="5"/>
      <c r="HL598" s="5"/>
      <c r="HM598" s="5"/>
      <c r="HN598" s="5"/>
      <c r="HO598" s="5"/>
      <c r="HP598" s="5"/>
      <c r="HQ598" s="5"/>
      <c r="HR598" s="5"/>
      <c r="HS598" s="5"/>
      <c r="HT598" s="5"/>
      <c r="HU598" s="5"/>
      <c r="HV598" s="5"/>
      <c r="HW598" s="5"/>
      <c r="HX598" s="5"/>
      <c r="HY598" s="5"/>
      <c r="HZ598" s="5"/>
      <c r="IA598" s="5"/>
      <c r="IB598" s="5"/>
      <c r="IC598" s="5"/>
      <c r="ID598" s="5"/>
      <c r="IE598" s="5"/>
      <c r="IF598" s="5"/>
      <c r="IG598" s="5"/>
      <c r="IH598" s="5"/>
      <c r="II598" s="5"/>
      <c r="IJ598" s="5"/>
      <c r="IK598" s="5"/>
      <c r="IL598" s="5"/>
      <c r="IM598" s="5"/>
      <c r="IN598" s="5"/>
      <c r="IO598" s="5"/>
      <c r="IP598" s="5"/>
      <c r="IQ598" s="5"/>
      <c r="IR598" s="5"/>
      <c r="IS598" s="5"/>
    </row>
    <row r="599" spans="1:253" s="7" customFormat="1" ht="13.5" customHeight="1" x14ac:dyDescent="0.15">
      <c r="A599" s="2"/>
      <c r="B599" s="2"/>
      <c r="C599" s="2"/>
      <c r="D599" s="2"/>
      <c r="E599" s="2"/>
      <c r="F599" s="42"/>
      <c r="G599" s="2"/>
      <c r="H599" s="42"/>
      <c r="I599" s="2"/>
      <c r="J599" s="42"/>
      <c r="K599" s="2"/>
      <c r="L599" s="42"/>
      <c r="M599" s="2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  <c r="HB599" s="5"/>
      <c r="HC599" s="5"/>
      <c r="HD599" s="5"/>
      <c r="HE599" s="5"/>
      <c r="HF599" s="5"/>
      <c r="HG599" s="5"/>
      <c r="HH599" s="5"/>
      <c r="HI599" s="5"/>
      <c r="HJ599" s="5"/>
      <c r="HK599" s="5"/>
      <c r="HL599" s="5"/>
      <c r="HM599" s="5"/>
      <c r="HN599" s="5"/>
      <c r="HO599" s="5"/>
      <c r="HP599" s="5"/>
      <c r="HQ599" s="5"/>
      <c r="HR599" s="5"/>
      <c r="HS599" s="5"/>
      <c r="HT599" s="5"/>
      <c r="HU599" s="5"/>
      <c r="HV599" s="5"/>
      <c r="HW599" s="5"/>
      <c r="HX599" s="5"/>
      <c r="HY599" s="5"/>
      <c r="HZ599" s="5"/>
      <c r="IA599" s="5"/>
      <c r="IB599" s="5"/>
      <c r="IC599" s="5"/>
      <c r="ID599" s="5"/>
      <c r="IE599" s="5"/>
      <c r="IF599" s="5"/>
      <c r="IG599" s="5"/>
      <c r="IH599" s="5"/>
      <c r="II599" s="5"/>
      <c r="IJ599" s="5"/>
      <c r="IK599" s="5"/>
      <c r="IL599" s="5"/>
      <c r="IM599" s="5"/>
      <c r="IN599" s="5"/>
      <c r="IO599" s="5"/>
      <c r="IP599" s="5"/>
      <c r="IQ599" s="5"/>
      <c r="IR599" s="5"/>
      <c r="IS599" s="5"/>
    </row>
    <row r="600" spans="1:253" s="7" customFormat="1" ht="13.5" customHeight="1" x14ac:dyDescent="0.15">
      <c r="A600" s="2"/>
      <c r="B600" s="2"/>
      <c r="C600" s="2"/>
      <c r="D600" s="2"/>
      <c r="E600" s="2"/>
      <c r="F600" s="42"/>
      <c r="G600" s="2"/>
      <c r="H600" s="42"/>
      <c r="I600" s="2"/>
      <c r="J600" s="42"/>
      <c r="K600" s="2"/>
      <c r="L600" s="42"/>
      <c r="M600" s="2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  <c r="HB600" s="5"/>
      <c r="HC600" s="5"/>
      <c r="HD600" s="5"/>
      <c r="HE600" s="5"/>
      <c r="HF600" s="5"/>
      <c r="HG600" s="5"/>
      <c r="HH600" s="5"/>
      <c r="HI600" s="5"/>
      <c r="HJ600" s="5"/>
      <c r="HK600" s="5"/>
      <c r="HL600" s="5"/>
      <c r="HM600" s="5"/>
      <c r="HN600" s="5"/>
      <c r="HO600" s="5"/>
      <c r="HP600" s="5"/>
      <c r="HQ600" s="5"/>
      <c r="HR600" s="5"/>
      <c r="HS600" s="5"/>
      <c r="HT600" s="5"/>
      <c r="HU600" s="5"/>
      <c r="HV600" s="5"/>
      <c r="HW600" s="5"/>
      <c r="HX600" s="5"/>
      <c r="HY600" s="5"/>
      <c r="HZ600" s="5"/>
      <c r="IA600" s="5"/>
      <c r="IB600" s="5"/>
      <c r="IC600" s="5"/>
      <c r="ID600" s="5"/>
      <c r="IE600" s="5"/>
      <c r="IF600" s="5"/>
      <c r="IG600" s="5"/>
      <c r="IH600" s="5"/>
      <c r="II600" s="5"/>
      <c r="IJ600" s="5"/>
      <c r="IK600" s="5"/>
      <c r="IL600" s="5"/>
      <c r="IM600" s="5"/>
      <c r="IN600" s="5"/>
      <c r="IO600" s="5"/>
      <c r="IP600" s="5"/>
      <c r="IQ600" s="5"/>
      <c r="IR600" s="5"/>
      <c r="IS600" s="5"/>
    </row>
    <row r="601" spans="1:253" s="7" customFormat="1" ht="13.5" customHeight="1" x14ac:dyDescent="0.15">
      <c r="A601" s="2"/>
      <c r="B601" s="2"/>
      <c r="C601" s="2"/>
      <c r="D601" s="2"/>
      <c r="E601" s="2"/>
      <c r="F601" s="42"/>
      <c r="G601" s="2"/>
      <c r="H601" s="42"/>
      <c r="I601" s="2"/>
      <c r="J601" s="42"/>
      <c r="K601" s="2"/>
      <c r="L601" s="42"/>
      <c r="M601" s="2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  <c r="HB601" s="5"/>
      <c r="HC601" s="5"/>
      <c r="HD601" s="5"/>
      <c r="HE601" s="5"/>
      <c r="HF601" s="5"/>
      <c r="HG601" s="5"/>
      <c r="HH601" s="5"/>
      <c r="HI601" s="5"/>
      <c r="HJ601" s="5"/>
      <c r="HK601" s="5"/>
      <c r="HL601" s="5"/>
      <c r="HM601" s="5"/>
      <c r="HN601" s="5"/>
      <c r="HO601" s="5"/>
      <c r="HP601" s="5"/>
      <c r="HQ601" s="5"/>
      <c r="HR601" s="5"/>
      <c r="HS601" s="5"/>
      <c r="HT601" s="5"/>
      <c r="HU601" s="5"/>
      <c r="HV601" s="5"/>
      <c r="HW601" s="5"/>
      <c r="HX601" s="5"/>
      <c r="HY601" s="5"/>
      <c r="HZ601" s="5"/>
      <c r="IA601" s="5"/>
      <c r="IB601" s="5"/>
      <c r="IC601" s="5"/>
      <c r="ID601" s="5"/>
      <c r="IE601" s="5"/>
      <c r="IF601" s="5"/>
      <c r="IG601" s="5"/>
      <c r="IH601" s="5"/>
      <c r="II601" s="5"/>
      <c r="IJ601" s="5"/>
      <c r="IK601" s="5"/>
      <c r="IL601" s="5"/>
      <c r="IM601" s="5"/>
      <c r="IN601" s="5"/>
      <c r="IO601" s="5"/>
      <c r="IP601" s="5"/>
      <c r="IQ601" s="5"/>
      <c r="IR601" s="5"/>
      <c r="IS601" s="5"/>
    </row>
    <row r="602" spans="1:253" s="7" customFormat="1" ht="13.5" customHeight="1" x14ac:dyDescent="0.15">
      <c r="A602" s="2"/>
      <c r="B602" s="2"/>
      <c r="C602" s="2"/>
      <c r="D602" s="2"/>
      <c r="E602" s="2"/>
      <c r="F602" s="42"/>
      <c r="G602" s="2"/>
      <c r="H602" s="42"/>
      <c r="I602" s="2"/>
      <c r="J602" s="42"/>
      <c r="K602" s="2"/>
      <c r="L602" s="42"/>
      <c r="M602" s="2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  <c r="HB602" s="5"/>
      <c r="HC602" s="5"/>
      <c r="HD602" s="5"/>
      <c r="HE602" s="5"/>
      <c r="HF602" s="5"/>
      <c r="HG602" s="5"/>
      <c r="HH602" s="5"/>
      <c r="HI602" s="5"/>
      <c r="HJ602" s="5"/>
      <c r="HK602" s="5"/>
      <c r="HL602" s="5"/>
      <c r="HM602" s="5"/>
      <c r="HN602" s="5"/>
      <c r="HO602" s="5"/>
      <c r="HP602" s="5"/>
      <c r="HQ602" s="5"/>
      <c r="HR602" s="5"/>
      <c r="HS602" s="5"/>
      <c r="HT602" s="5"/>
      <c r="HU602" s="5"/>
      <c r="HV602" s="5"/>
      <c r="HW602" s="5"/>
      <c r="HX602" s="5"/>
      <c r="HY602" s="5"/>
      <c r="HZ602" s="5"/>
      <c r="IA602" s="5"/>
      <c r="IB602" s="5"/>
      <c r="IC602" s="5"/>
      <c r="ID602" s="5"/>
      <c r="IE602" s="5"/>
      <c r="IF602" s="5"/>
      <c r="IG602" s="5"/>
      <c r="IH602" s="5"/>
      <c r="II602" s="5"/>
      <c r="IJ602" s="5"/>
      <c r="IK602" s="5"/>
      <c r="IL602" s="5"/>
      <c r="IM602" s="5"/>
      <c r="IN602" s="5"/>
      <c r="IO602" s="5"/>
      <c r="IP602" s="5"/>
      <c r="IQ602" s="5"/>
      <c r="IR602" s="5"/>
      <c r="IS602" s="5"/>
    </row>
    <row r="603" spans="1:253" s="7" customFormat="1" x14ac:dyDescent="0.15">
      <c r="A603" s="2"/>
      <c r="B603" s="2"/>
      <c r="C603" s="2"/>
      <c r="D603" s="2"/>
      <c r="E603" s="2"/>
      <c r="F603" s="42"/>
      <c r="G603" s="2"/>
      <c r="H603" s="42"/>
      <c r="I603" s="2"/>
      <c r="J603" s="42"/>
      <c r="K603" s="2"/>
      <c r="L603" s="42"/>
      <c r="M603" s="2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  <c r="HB603" s="5"/>
      <c r="HC603" s="5"/>
      <c r="HD603" s="5"/>
      <c r="HE603" s="5"/>
      <c r="HF603" s="5"/>
      <c r="HG603" s="5"/>
      <c r="HH603" s="5"/>
      <c r="HI603" s="5"/>
      <c r="HJ603" s="5"/>
      <c r="HK603" s="5"/>
      <c r="HL603" s="5"/>
      <c r="HM603" s="5"/>
      <c r="HN603" s="5"/>
      <c r="HO603" s="5"/>
      <c r="HP603" s="5"/>
      <c r="HQ603" s="5"/>
      <c r="HR603" s="5"/>
      <c r="HS603" s="5"/>
      <c r="HT603" s="5"/>
      <c r="HU603" s="5"/>
      <c r="HV603" s="5"/>
      <c r="HW603" s="5"/>
      <c r="HX603" s="5"/>
      <c r="HY603" s="5"/>
      <c r="HZ603" s="5"/>
      <c r="IA603" s="5"/>
      <c r="IB603" s="5"/>
      <c r="IC603" s="5"/>
      <c r="ID603" s="5"/>
      <c r="IE603" s="5"/>
      <c r="IF603" s="5"/>
      <c r="IG603" s="5"/>
      <c r="IH603" s="5"/>
      <c r="II603" s="5"/>
      <c r="IJ603" s="5"/>
      <c r="IK603" s="5"/>
      <c r="IL603" s="5"/>
      <c r="IM603" s="5"/>
      <c r="IN603" s="5"/>
      <c r="IO603" s="5"/>
      <c r="IP603" s="5"/>
      <c r="IQ603" s="5"/>
      <c r="IR603" s="5"/>
      <c r="IS603" s="5"/>
    </row>
  </sheetData>
  <phoneticPr fontId="0" type="noConversion"/>
  <conditionalFormatting sqref="D423:M423 A243:M244 A245:D245 F245:M245 A130:M156 A120:M122 A246:M246 A505:M527 A12:M117 A314:M373 A375:M381 A487:M500 B501:M501 A529:M579 A426:M485 A383:M417 A204:M237 A249:M251 A158:M202 A253:M310">
    <cfRule type="expression" dxfId="19" priority="38" stopIfTrue="1">
      <formula>MOD(ROW(),2)=1</formula>
    </cfRule>
  </conditionalFormatting>
  <conditionalFormatting sqref="A123:M129">
    <cfRule type="expression" dxfId="18" priority="26" stopIfTrue="1">
      <formula>MOD(ROW(),2)=1</formula>
    </cfRule>
  </conditionalFormatting>
  <conditionalFormatting sqref="A238:M239">
    <cfRule type="expression" dxfId="17" priority="23" stopIfTrue="1">
      <formula>MOD(ROW(),2)=1</formula>
    </cfRule>
  </conditionalFormatting>
  <conditionalFormatting sqref="A240:M242">
    <cfRule type="expression" dxfId="16" priority="22" stopIfTrue="1">
      <formula>MOD(ROW(),2)=1</formula>
    </cfRule>
  </conditionalFormatting>
  <conditionalFormatting sqref="A203:M203">
    <cfRule type="expression" dxfId="15" priority="21" stopIfTrue="1">
      <formula>MOD(ROW(),2)=1</formula>
    </cfRule>
  </conditionalFormatting>
  <conditionalFormatting sqref="A311:M313">
    <cfRule type="expression" dxfId="14" priority="19" stopIfTrue="1">
      <formula>MOD(ROW(),2)=1</formula>
    </cfRule>
  </conditionalFormatting>
  <conditionalFormatting sqref="A418:M422 A422:C423">
    <cfRule type="expression" dxfId="13" priority="18" stopIfTrue="1">
      <formula>MOD(ROW(),2)=1</formula>
    </cfRule>
  </conditionalFormatting>
  <conditionalFormatting sqref="A424:M425">
    <cfRule type="expression" dxfId="12" priority="17" stopIfTrue="1">
      <formula>MOD(ROW(),2)=1</formula>
    </cfRule>
  </conditionalFormatting>
  <conditionalFormatting sqref="A502:M504 A501">
    <cfRule type="expression" dxfId="11" priority="16" stopIfTrue="1">
      <formula>MOD(ROW(),2)=1</formula>
    </cfRule>
  </conditionalFormatting>
  <conditionalFormatting sqref="E245">
    <cfRule type="expression" dxfId="10" priority="13" stopIfTrue="1">
      <formula>MOD(ROW(),2)=1</formula>
    </cfRule>
  </conditionalFormatting>
  <conditionalFormatting sqref="A157:M157">
    <cfRule type="expression" dxfId="9" priority="11" stopIfTrue="1">
      <formula>MOD(ROW(),2)=1</formula>
    </cfRule>
  </conditionalFormatting>
  <conditionalFormatting sqref="A118:M119">
    <cfRule type="expression" dxfId="8" priority="10" stopIfTrue="1">
      <formula>MOD(ROW(),2)=1</formula>
    </cfRule>
  </conditionalFormatting>
  <conditionalFormatting sqref="A247:D247 F247:M247 A248:M248">
    <cfRule type="expression" dxfId="7" priority="8" stopIfTrue="1">
      <formula>MOD(ROW(),2)=1</formula>
    </cfRule>
  </conditionalFormatting>
  <conditionalFormatting sqref="E247">
    <cfRule type="expression" dxfId="6" priority="7" stopIfTrue="1">
      <formula>MOD(ROW(),2)=1</formula>
    </cfRule>
  </conditionalFormatting>
  <conditionalFormatting sqref="A374:M374">
    <cfRule type="expression" dxfId="5" priority="6" stopIfTrue="1">
      <formula>MOD(ROW(),2)=1</formula>
    </cfRule>
  </conditionalFormatting>
  <conditionalFormatting sqref="A486:M486">
    <cfRule type="expression" dxfId="4" priority="5" stopIfTrue="1">
      <formula>MOD(ROW(),2)=1</formula>
    </cfRule>
  </conditionalFormatting>
  <conditionalFormatting sqref="A528:M528">
    <cfRule type="expression" dxfId="3" priority="4" stopIfTrue="1">
      <formula>MOD(ROW(),2)=1</formula>
    </cfRule>
  </conditionalFormatting>
  <conditionalFormatting sqref="A382:M382">
    <cfRule type="expression" dxfId="2" priority="3" stopIfTrue="1">
      <formula>MOD(ROW(),2)=1</formula>
    </cfRule>
  </conditionalFormatting>
  <conditionalFormatting sqref="B252:M252">
    <cfRule type="expression" dxfId="1" priority="2" stopIfTrue="1">
      <formula>MOD(ROW(),2)=1</formula>
    </cfRule>
  </conditionalFormatting>
  <conditionalFormatting sqref="A252">
    <cfRule type="expression" dxfId="0" priority="1" stopIfTrue="1">
      <formula>MOD(ROW(),2)=1</formula>
    </cfRule>
  </conditionalFormatting>
  <printOptions horizontalCentered="1"/>
  <pageMargins left="0.25" right="0.25" top="0.25" bottom="0.5" header="0.25" footer="0.25"/>
  <pageSetup scale="96" fitToHeight="0" orientation="landscape" r:id="rId1"/>
  <headerFooter alignWithMargins="0">
    <oddFooter>&amp;R&amp;"Goudy Old Style,Regular"&amp;10Page &amp;P of &amp;N</oddFooter>
  </headerFooter>
  <rowBreaks count="8" manualBreakCount="8">
    <brk id="48" max="16383" man="1"/>
    <brk id="122" max="13" man="1"/>
    <brk id="155" max="13" man="1"/>
    <brk id="302" max="13" man="1"/>
    <brk id="330" max="16383" man="1"/>
    <brk id="361" max="16383" man="1"/>
    <brk id="470" max="13" man="1"/>
    <brk id="50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c2a br</vt:lpstr>
      <vt:lpstr>ACADEMIC_SUPPOR</vt:lpstr>
      <vt:lpstr>H_1</vt:lpstr>
      <vt:lpstr>INSTIT_SUPP</vt:lpstr>
      <vt:lpstr>P_1</vt:lpstr>
      <vt:lpstr>'c2a br'!Print_Area</vt:lpstr>
      <vt:lpstr>'c2a br'!Print_Titles</vt:lpstr>
      <vt:lpstr>'c2a br'!Print_Titles_MI</vt:lpstr>
      <vt:lpstr>PUBLIC_SERVICE</vt:lpstr>
      <vt:lpstr>RESEARCH</vt:lpstr>
      <vt:lpstr>STUDENT_SERV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stmt169</dc:creator>
  <cp:lastModifiedBy>Danita C King</cp:lastModifiedBy>
  <cp:lastPrinted>2019-08-12T19:30:32Z</cp:lastPrinted>
  <dcterms:created xsi:type="dcterms:W3CDTF">2002-09-19T17:08:28Z</dcterms:created>
  <dcterms:modified xsi:type="dcterms:W3CDTF">2020-03-06T16:06:30Z</dcterms:modified>
</cp:coreProperties>
</file>