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C-2B'!$A$15:$Q$79</definedName>
    <definedName name="_xlnm.Print_Area">'Anal C-2B'!$A$3:$R$79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<sst xmlns="http://schemas.openxmlformats.org/spreadsheetml/2006/main" count="62" uniqueCount="58">
  <si>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</si>
  <si>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</si>
  <si>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</si>
  <si>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</si>
  <si>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</si>
  <si>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</si>
  <si>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</si>
  <si>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</si>
  <si>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</si>
  <si>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</si>
  <si>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</si>
  <si>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</si>
  <si>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</si>
  <si>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</si>
  <si>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</si>
  <si>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</si>
  <si>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</si>
  <si>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</si>
  <si>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</si>
  <si>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</si>
  <si>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</si>
  <si>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</si>
  <si>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</si>
  <si>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</si>
  <si>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</si>
  <si>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</si>
  <si>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</si>
  <si>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</si>
  <si>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</si>
  <si>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</si>
  <si>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</si>
  <si>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</si>
  <si>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</si>
  <si>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</si>
  <si>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</si>
  <si>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</si>
  <si>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</si>
  <si>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</si>
  <si>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</si>
  <si>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</si>
  <si>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</si>
  <si>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</si>
  <si>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</si>
  <si>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 xml:space="preserve">   Mandatory transfers for principal and interest</t>
  </si>
  <si>
    <t xml:space="preserve">   Nonmandatory transfers for depreciation expense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</si>
  <si>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</si>
  <si>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</si>
  <si>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</si>
  <si>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</si>
  <si>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</si>
  <si>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</si>
  <si>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Assessment</t>
  </si>
  <si>
    <t xml:space="preserve"> Transfers--</t>
  </si>
  <si>
    <t xml:space="preserve">          Total expenditures and transfers   </t>
  </si>
  <si>
    <t>For the year ended June 30, 2011</t>
  </si>
  <si>
    <t xml:space="preserve">   Sciences</t>
  </si>
  <si>
    <t xml:space="preserve">   Building operations</t>
  </si>
  <si>
    <t xml:space="preserve">   Disaster relief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</si>
</sst>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16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38100</xdr:rowOff>
    </xdr:from>
    <xdr:to>
      <xdr:col>0</xdr:col>
      <xdr:colOff>1990725</xdr:colOff>
      <xdr:row>10</xdr:row>
      <xdr:rowOff>0</xdr:rowOff>
    </xdr:to>
    <xdr:pic>
      <xdr:nvPicPr>
        <xdr:cNvPr id="1" name="Picture 4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266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8"/>
  <sheetViews>
    <sheetView tabSelected="1" defaultGridColor="0" zoomScalePageLayoutView="0" colorId="22" workbookViewId="0" topLeftCell="A1">
      <selection activeCell="A14" sqref="A14"/>
    </sheetView>
  </sheetViews>
  <sheetFormatPr defaultColWidth="9.140625" defaultRowHeight="12" customHeight="1"/>
  <cols>
    <col min="1" max="1" width="40.7109375" style="5" customWidth="1"/>
    <col min="2" max="2" width="1.7109375" style="5" customWidth="1"/>
    <col min="3" max="3" width="12.7109375" style="5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5" customWidth="1"/>
    <col min="8" max="8" width="1.7109375" style="5" customWidth="1"/>
    <col min="9" max="9" width="12.7109375" style="5" customWidth="1"/>
    <col min="10" max="10" width="1.7109375" style="5" customWidth="1"/>
    <col min="11" max="11" width="12.57421875" style="5" bestFit="1" customWidth="1"/>
    <col min="12" max="12" width="1.7109375" style="5" customWidth="1"/>
    <col min="13" max="13" width="12.7109375" style="5" customWidth="1"/>
    <col min="14" max="14" width="1.7109375" style="5" customWidth="1"/>
    <col min="15" max="15" width="12.7109375" style="5" customWidth="1"/>
    <col min="16" max="16" width="1.7109375" style="5" customWidth="1"/>
    <col min="17" max="17" width="12.7109375" style="5" customWidth="1"/>
    <col min="18" max="18" width="20.7109375" style="5" customWidth="1"/>
    <col min="19" max="16384" width="9.140625" style="5" customWidth="1"/>
  </cols>
  <sheetData>
    <row r="1" spans="1:20" ht="12" customHeight="1">
      <c r="A1" s="49"/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/>
      <c r="P1"/>
      <c r="Q1"/>
      <c r="R1"/>
      <c r="S1"/>
      <c r="T1"/>
    </row>
    <row r="2" spans="1:20" ht="10.5" customHeight="1">
      <c r="A2" s="49"/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/>
      <c r="P2"/>
      <c r="Q2"/>
      <c r="R2"/>
      <c r="S2"/>
      <c r="T2"/>
    </row>
    <row r="3" spans="1:20" ht="12" customHeight="1">
      <c r="A3" s="49"/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/>
      <c r="S3"/>
      <c r="T3"/>
    </row>
    <row r="4" spans="1:20" ht="8.25" customHeight="1">
      <c r="A4" s="49"/>
      <c r="B4" s="22"/>
      <c r="C4" s="48"/>
      <c r="D4" s="48"/>
      <c r="E4" s="48"/>
      <c r="F4" s="48"/>
      <c r="G4" s="48"/>
      <c r="H4" s="21"/>
      <c r="I4" s="14"/>
      <c r="J4" s="14"/>
      <c r="K4" s="14"/>
      <c r="L4" s="14"/>
      <c r="M4" s="15"/>
      <c r="N4" s="14"/>
      <c r="O4"/>
      <c r="P4"/>
      <c r="Q4"/>
      <c r="R4"/>
      <c r="S4"/>
      <c r="T4"/>
    </row>
    <row r="5" spans="1:20" ht="12" customHeight="1">
      <c r="A5" s="49"/>
      <c r="C5" s="48" t="s">
        <v>49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"/>
      <c r="S5" s="1"/>
      <c r="T5" s="1"/>
    </row>
    <row r="6" spans="1:20" ht="12" customHeight="1">
      <c r="A6" s="49"/>
      <c r="C6" s="48" t="s">
        <v>54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"/>
      <c r="S6" s="1"/>
      <c r="T6" s="1"/>
    </row>
    <row r="7" spans="1:20" ht="10.5" customHeight="1">
      <c r="A7" s="49"/>
      <c r="B7" s="19"/>
      <c r="C7" s="19"/>
      <c r="D7" s="19"/>
      <c r="E7" s="19"/>
      <c r="F7" s="19"/>
      <c r="G7" s="19"/>
      <c r="H7" s="18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</row>
    <row r="8" spans="1:20" ht="12" customHeight="1">
      <c r="A8" s="49"/>
      <c r="B8" s="20"/>
      <c r="C8" s="20"/>
      <c r="D8" s="20"/>
      <c r="E8" s="20"/>
      <c r="F8" s="20"/>
      <c r="G8" s="20"/>
      <c r="H8" s="18"/>
      <c r="I8" s="17"/>
      <c r="J8" s="17"/>
      <c r="K8" s="17"/>
      <c r="L8" s="17"/>
      <c r="M8" s="17"/>
      <c r="N8" s="17"/>
      <c r="O8" s="1"/>
      <c r="P8" s="1"/>
      <c r="Q8" s="1"/>
      <c r="R8" s="1"/>
      <c r="S8" s="1"/>
      <c r="T8" s="1"/>
    </row>
    <row r="9" spans="1:20" ht="12" customHeight="1">
      <c r="A9" s="49"/>
      <c r="B9" s="1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</row>
    <row r="10" spans="1:20" ht="12" customHeight="1">
      <c r="A10" s="4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</row>
    <row r="11" spans="1:18" ht="12" customHeight="1">
      <c r="A11" s="1"/>
      <c r="B11" s="1"/>
      <c r="C11" s="4"/>
      <c r="D11" s="4"/>
      <c r="E11" s="12"/>
      <c r="F11" s="4"/>
      <c r="G11" s="4"/>
      <c r="H11" s="4"/>
      <c r="I11" s="4"/>
      <c r="J11" s="1"/>
      <c r="K11" s="1"/>
      <c r="L11" s="1"/>
      <c r="M11" s="4"/>
      <c r="N11" s="4"/>
      <c r="O11" s="3"/>
      <c r="P11" s="4"/>
      <c r="Q11" s="3"/>
      <c r="R11" s="1"/>
    </row>
    <row r="12" spans="1:18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0</v>
      </c>
      <c r="N12" s="24"/>
      <c r="O12" s="24"/>
      <c r="P12" s="24"/>
      <c r="Q12" s="25" t="s">
        <v>45</v>
      </c>
      <c r="R12" s="2"/>
    </row>
    <row r="13" spans="1:18" ht="12" customHeight="1">
      <c r="A13" s="24"/>
      <c r="B13" s="24"/>
      <c r="C13" s="26" t="s">
        <v>1</v>
      </c>
      <c r="D13" s="24"/>
      <c r="E13" s="26" t="s">
        <v>2</v>
      </c>
      <c r="F13" s="24"/>
      <c r="G13" s="26" t="s">
        <v>3</v>
      </c>
      <c r="H13" s="24"/>
      <c r="I13" s="26" t="s">
        <v>4</v>
      </c>
      <c r="J13" s="24"/>
      <c r="K13" s="26" t="s">
        <v>5</v>
      </c>
      <c r="L13" s="24"/>
      <c r="M13" s="26" t="s">
        <v>6</v>
      </c>
      <c r="N13" s="24"/>
      <c r="O13" s="26" t="s">
        <v>7</v>
      </c>
      <c r="P13" s="24"/>
      <c r="Q13" s="26" t="s">
        <v>8</v>
      </c>
      <c r="R13" s="2"/>
    </row>
    <row r="14" spans="1:18" ht="12" customHeight="1">
      <c r="A14" s="24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"/>
    </row>
    <row r="15" spans="1:18" s="8" customFormat="1" ht="12" customHeight="1">
      <c r="A15" s="28" t="s">
        <v>37</v>
      </c>
      <c r="B15" s="28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7"/>
    </row>
    <row r="16" spans="1:18" s="8" customFormat="1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7"/>
    </row>
    <row r="17" spans="1:18" s="8" customFormat="1" ht="12" customHeight="1">
      <c r="A17" s="30" t="s">
        <v>38</v>
      </c>
      <c r="B17" s="30"/>
      <c r="C17" s="28" t="s">
        <v>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"/>
    </row>
    <row r="18" spans="1:18" s="8" customFormat="1" ht="12" customHeight="1">
      <c r="A18" s="30" t="s">
        <v>22</v>
      </c>
      <c r="B18" s="30"/>
      <c r="C18" s="31">
        <v>9281</v>
      </c>
      <c r="D18" s="28"/>
      <c r="E18" s="31">
        <v>4609</v>
      </c>
      <c r="F18" s="28"/>
      <c r="G18" s="38">
        <v>0</v>
      </c>
      <c r="H18" s="28"/>
      <c r="I18" s="38">
        <v>0</v>
      </c>
      <c r="J18" s="28"/>
      <c r="K18" s="31">
        <f>IF(SUM(C18:I18)=SUM(M18:Q18),SUM(C18:I18),SUM(M18:Q18)-SUM(C18:I18))</f>
        <v>13890</v>
      </c>
      <c r="L18" s="28"/>
      <c r="M18" s="31">
        <v>11992</v>
      </c>
      <c r="N18" s="28"/>
      <c r="O18" s="31">
        <v>1679</v>
      </c>
      <c r="P18" s="28"/>
      <c r="Q18" s="38">
        <v>219</v>
      </c>
      <c r="R18" s="6"/>
    </row>
    <row r="19" spans="1:18" s="8" customFormat="1" ht="12" customHeight="1">
      <c r="A19" s="30" t="s">
        <v>23</v>
      </c>
      <c r="B19" s="30"/>
      <c r="C19" s="34">
        <v>0</v>
      </c>
      <c r="D19" s="28"/>
      <c r="E19" s="34">
        <v>4590</v>
      </c>
      <c r="F19" s="28"/>
      <c r="G19" s="34">
        <v>0</v>
      </c>
      <c r="H19" s="28"/>
      <c r="I19" s="34">
        <v>47773</v>
      </c>
      <c r="J19" s="28"/>
      <c r="K19" s="47">
        <f>IF(SUM(C19:I19)=SUM(M19:Q19),SUM(C19:I19),SUM(M19:Q19)-SUM(C19:I19))</f>
        <v>52363</v>
      </c>
      <c r="L19" s="28"/>
      <c r="M19" s="28">
        <v>38785</v>
      </c>
      <c r="N19" s="28"/>
      <c r="O19" s="28">
        <f>-1+13360</f>
        <v>13359</v>
      </c>
      <c r="P19" s="28"/>
      <c r="Q19" s="34">
        <v>219</v>
      </c>
      <c r="R19" s="7"/>
    </row>
    <row r="20" spans="1:18" s="8" customFormat="1" ht="12" customHeight="1">
      <c r="A20" s="30" t="s">
        <v>24</v>
      </c>
      <c r="B20" s="30"/>
      <c r="C20" s="34">
        <v>0</v>
      </c>
      <c r="D20" s="28"/>
      <c r="E20" s="34">
        <v>4255</v>
      </c>
      <c r="F20" s="28"/>
      <c r="G20" s="34">
        <v>0</v>
      </c>
      <c r="H20" s="28"/>
      <c r="I20" s="34">
        <v>0</v>
      </c>
      <c r="J20" s="28"/>
      <c r="K20" s="28">
        <f aca="true" t="shared" si="0" ref="K20:K78">IF(SUM(C20:I20)=SUM(M20:Q20),SUM(C20:I20),SUM(M20:Q20)-SUM(C20:I20))</f>
        <v>4255</v>
      </c>
      <c r="L20" s="28"/>
      <c r="M20" s="28">
        <f>-1+4053</f>
        <v>4052</v>
      </c>
      <c r="N20" s="28"/>
      <c r="O20" s="28">
        <v>0</v>
      </c>
      <c r="P20" s="28"/>
      <c r="Q20" s="34">
        <v>203</v>
      </c>
      <c r="R20" s="7"/>
    </row>
    <row r="21" spans="1:18" s="8" customFormat="1" ht="12" customHeight="1">
      <c r="A21" s="30" t="s">
        <v>25</v>
      </c>
      <c r="B21" s="30"/>
      <c r="C21" s="34">
        <v>345499</v>
      </c>
      <c r="D21" s="28"/>
      <c r="E21" s="34">
        <v>0</v>
      </c>
      <c r="F21" s="28"/>
      <c r="G21" s="34">
        <v>4206</v>
      </c>
      <c r="H21" s="28"/>
      <c r="I21" s="34">
        <v>487</v>
      </c>
      <c r="J21" s="28"/>
      <c r="K21" s="28">
        <f t="shared" si="0"/>
        <v>350192</v>
      </c>
      <c r="L21" s="28"/>
      <c r="M21" s="28">
        <v>97329</v>
      </c>
      <c r="N21" s="28"/>
      <c r="O21" s="34">
        <f>-1+252864</f>
        <v>252863</v>
      </c>
      <c r="P21" s="28"/>
      <c r="Q21" s="34">
        <v>0</v>
      </c>
      <c r="R21" s="9"/>
    </row>
    <row r="22" spans="1:18" s="8" customFormat="1" ht="12" customHeight="1">
      <c r="A22" s="30" t="s">
        <v>26</v>
      </c>
      <c r="B22" s="30"/>
      <c r="C22" s="34">
        <v>0</v>
      </c>
      <c r="D22" s="28"/>
      <c r="E22" s="34">
        <v>3711</v>
      </c>
      <c r="F22" s="28"/>
      <c r="G22" s="34">
        <v>13040</v>
      </c>
      <c r="H22" s="28"/>
      <c r="I22" s="34">
        <v>2505</v>
      </c>
      <c r="J22" s="28"/>
      <c r="K22" s="28">
        <f t="shared" si="0"/>
        <v>19256</v>
      </c>
      <c r="L22" s="28"/>
      <c r="M22" s="28">
        <v>5784</v>
      </c>
      <c r="N22" s="28"/>
      <c r="O22" s="28">
        <v>13295</v>
      </c>
      <c r="P22" s="28"/>
      <c r="Q22" s="34">
        <v>177</v>
      </c>
      <c r="R22" s="9"/>
    </row>
    <row r="23" spans="1:18" s="8" customFormat="1" ht="12" customHeight="1">
      <c r="A23" s="30" t="s">
        <v>27</v>
      </c>
      <c r="B23" s="30"/>
      <c r="C23" s="34">
        <v>76683</v>
      </c>
      <c r="D23" s="28"/>
      <c r="E23" s="34">
        <v>6783</v>
      </c>
      <c r="F23" s="28"/>
      <c r="G23" s="34">
        <v>73842</v>
      </c>
      <c r="H23" s="28"/>
      <c r="I23" s="34">
        <v>0</v>
      </c>
      <c r="J23" s="28"/>
      <c r="K23" s="28">
        <f t="shared" si="0"/>
        <v>157308</v>
      </c>
      <c r="L23" s="28"/>
      <c r="M23" s="28">
        <v>86607</v>
      </c>
      <c r="N23" s="28"/>
      <c r="O23" s="34">
        <v>70378</v>
      </c>
      <c r="P23" s="28"/>
      <c r="Q23" s="34">
        <v>323</v>
      </c>
      <c r="R23" s="9"/>
    </row>
    <row r="24" spans="1:18" s="13" customFormat="1" ht="12" customHeight="1">
      <c r="A24" s="39" t="s">
        <v>55</v>
      </c>
      <c r="B24" s="39"/>
      <c r="C24" s="40">
        <v>40532</v>
      </c>
      <c r="D24" s="29"/>
      <c r="E24" s="40">
        <v>4156</v>
      </c>
      <c r="F24" s="29"/>
      <c r="G24" s="40">
        <v>3707</v>
      </c>
      <c r="H24" s="29"/>
      <c r="I24" s="40">
        <v>664</v>
      </c>
      <c r="J24" s="29"/>
      <c r="K24" s="28">
        <f t="shared" si="0"/>
        <v>49059</v>
      </c>
      <c r="L24" s="29"/>
      <c r="M24" s="29">
        <v>27879</v>
      </c>
      <c r="N24" s="29"/>
      <c r="O24" s="29">
        <v>18579</v>
      </c>
      <c r="P24" s="29"/>
      <c r="Q24" s="40">
        <v>2601</v>
      </c>
      <c r="R24" s="10"/>
    </row>
    <row r="25" spans="1:18" s="13" customFormat="1" ht="12" customHeight="1">
      <c r="A25" s="39" t="s">
        <v>28</v>
      </c>
      <c r="B25" s="39"/>
      <c r="C25" s="40">
        <v>25000</v>
      </c>
      <c r="D25" s="29"/>
      <c r="E25" s="40">
        <v>529340</v>
      </c>
      <c r="F25" s="29"/>
      <c r="G25" s="40">
        <v>498</v>
      </c>
      <c r="H25" s="29"/>
      <c r="I25" s="40">
        <v>0</v>
      </c>
      <c r="J25" s="29"/>
      <c r="K25" s="28">
        <f t="shared" si="0"/>
        <v>554838</v>
      </c>
      <c r="L25" s="29"/>
      <c r="M25" s="29">
        <v>283681</v>
      </c>
      <c r="N25" s="29"/>
      <c r="O25" s="29">
        <f>-1+231269</f>
        <v>231268</v>
      </c>
      <c r="P25" s="29"/>
      <c r="Q25" s="40">
        <v>39889</v>
      </c>
      <c r="R25" s="10"/>
    </row>
    <row r="26" spans="1:18" s="8" customFormat="1" ht="12" customHeight="1">
      <c r="A26" s="30" t="s">
        <v>41</v>
      </c>
      <c r="B26" s="30"/>
      <c r="C26" s="35">
        <v>0</v>
      </c>
      <c r="D26" s="28"/>
      <c r="E26" s="35">
        <v>0</v>
      </c>
      <c r="F26" s="28"/>
      <c r="G26" s="35">
        <v>0</v>
      </c>
      <c r="H26" s="28"/>
      <c r="I26" s="35">
        <v>344560</v>
      </c>
      <c r="J26" s="28"/>
      <c r="K26" s="33">
        <f t="shared" si="0"/>
        <v>344560</v>
      </c>
      <c r="L26" s="28"/>
      <c r="M26" s="33">
        <v>66340</v>
      </c>
      <c r="N26" s="28"/>
      <c r="O26" s="35">
        <v>278220</v>
      </c>
      <c r="P26" s="28"/>
      <c r="Q26" s="35">
        <v>0</v>
      </c>
      <c r="R26" s="9"/>
    </row>
    <row r="27" spans="1:18" s="8" customFormat="1" ht="12" customHeight="1">
      <c r="A27" s="30"/>
      <c r="B27" s="30"/>
      <c r="C27" s="41"/>
      <c r="D27" s="42"/>
      <c r="E27" s="41"/>
      <c r="F27" s="42"/>
      <c r="G27" s="41"/>
      <c r="H27" s="42"/>
      <c r="I27" s="41"/>
      <c r="J27" s="42"/>
      <c r="K27" s="28"/>
      <c r="L27" s="42"/>
      <c r="M27" s="42"/>
      <c r="N27" s="42"/>
      <c r="O27" s="42"/>
      <c r="P27" s="42"/>
      <c r="Q27" s="41"/>
      <c r="R27" s="9"/>
    </row>
    <row r="28" spans="1:18" s="8" customFormat="1" ht="12" customHeight="1">
      <c r="A28" s="28" t="s">
        <v>16</v>
      </c>
      <c r="B28" s="28"/>
      <c r="C28" s="33">
        <f>SUM(C18:C26)</f>
        <v>496995</v>
      </c>
      <c r="D28" s="28"/>
      <c r="E28" s="33">
        <f>SUM(E18:E26)</f>
        <v>557444</v>
      </c>
      <c r="F28" s="28"/>
      <c r="G28" s="33">
        <f>SUM(G18:G26)</f>
        <v>95293</v>
      </c>
      <c r="H28" s="28"/>
      <c r="I28" s="33">
        <f>SUM(I18:I26)</f>
        <v>395989</v>
      </c>
      <c r="J28" s="28"/>
      <c r="K28" s="33">
        <f t="shared" si="0"/>
        <v>1545721</v>
      </c>
      <c r="L28" s="28"/>
      <c r="M28" s="33">
        <f>SUM(M18:M26)</f>
        <v>622449</v>
      </c>
      <c r="N28" s="28"/>
      <c r="O28" s="33">
        <f>SUM(O18:O26)</f>
        <v>879641</v>
      </c>
      <c r="P28" s="28"/>
      <c r="Q28" s="33">
        <f>SUM(Q18:Q26)</f>
        <v>43631</v>
      </c>
      <c r="R28" s="7"/>
    </row>
    <row r="29" spans="1:18" s="8" customFormat="1" ht="12" customHeight="1">
      <c r="A29" s="28"/>
      <c r="B29" s="28"/>
      <c r="C29" s="29"/>
      <c r="D29" s="28"/>
      <c r="E29" s="29"/>
      <c r="F29" s="28"/>
      <c r="G29" s="29"/>
      <c r="H29" s="28"/>
      <c r="I29" s="29"/>
      <c r="J29" s="28"/>
      <c r="K29" s="28"/>
      <c r="L29" s="28"/>
      <c r="M29" s="29"/>
      <c r="N29" s="28"/>
      <c r="O29" s="29"/>
      <c r="P29" s="28"/>
      <c r="Q29" s="29"/>
      <c r="R29" s="7"/>
    </row>
    <row r="30" spans="1:21" s="8" customFormat="1" ht="12" customHeight="1">
      <c r="A30" s="28" t="s">
        <v>46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"/>
      <c r="S30" s="7"/>
      <c r="T30" s="7"/>
      <c r="U30" s="7"/>
    </row>
    <row r="31" spans="1:21" s="8" customFormat="1" ht="12" customHeight="1">
      <c r="A31" s="30" t="s">
        <v>27</v>
      </c>
      <c r="B31" s="28"/>
      <c r="C31" s="33">
        <v>0</v>
      </c>
      <c r="D31" s="28"/>
      <c r="E31" s="33">
        <v>0</v>
      </c>
      <c r="F31" s="28"/>
      <c r="G31" s="33">
        <v>270</v>
      </c>
      <c r="H31" s="28"/>
      <c r="I31" s="33">
        <v>0</v>
      </c>
      <c r="J31" s="28"/>
      <c r="K31" s="33">
        <f t="shared" si="0"/>
        <v>270</v>
      </c>
      <c r="L31" s="28"/>
      <c r="M31" s="33">
        <v>0</v>
      </c>
      <c r="N31" s="28"/>
      <c r="O31" s="33">
        <v>270</v>
      </c>
      <c r="P31" s="28"/>
      <c r="Q31" s="33">
        <v>0</v>
      </c>
      <c r="R31" s="7"/>
      <c r="S31" s="7"/>
      <c r="T31" s="7"/>
      <c r="U31" s="7"/>
    </row>
    <row r="32" spans="1:21" s="8" customFormat="1" ht="12" customHeight="1">
      <c r="A32" s="30"/>
      <c r="B32" s="28"/>
      <c r="C32" s="32"/>
      <c r="D32" s="28"/>
      <c r="E32" s="32"/>
      <c r="F32" s="28"/>
      <c r="G32" s="32"/>
      <c r="H32" s="28"/>
      <c r="I32" s="32"/>
      <c r="J32" s="28"/>
      <c r="K32" s="32"/>
      <c r="L32" s="28"/>
      <c r="M32" s="32"/>
      <c r="N32" s="28"/>
      <c r="O32" s="32"/>
      <c r="P32" s="28"/>
      <c r="Q32" s="32"/>
      <c r="R32" s="7"/>
      <c r="S32" s="7"/>
      <c r="T32" s="7"/>
      <c r="U32" s="7"/>
    </row>
    <row r="33" spans="1:21" s="8" customFormat="1" ht="12" customHeight="1">
      <c r="A33" s="28" t="s">
        <v>47</v>
      </c>
      <c r="B33" s="28"/>
      <c r="C33" s="33">
        <f>C31</f>
        <v>0</v>
      </c>
      <c r="D33" s="28"/>
      <c r="E33" s="33">
        <f>E31</f>
        <v>0</v>
      </c>
      <c r="F33" s="28"/>
      <c r="G33" s="33">
        <f>G31</f>
        <v>270</v>
      </c>
      <c r="H33" s="28"/>
      <c r="I33" s="33">
        <f>I31</f>
        <v>0</v>
      </c>
      <c r="J33" s="28"/>
      <c r="K33" s="33">
        <f t="shared" si="0"/>
        <v>270</v>
      </c>
      <c r="L33" s="28"/>
      <c r="M33" s="33">
        <f>M31</f>
        <v>0</v>
      </c>
      <c r="N33" s="28"/>
      <c r="O33" s="33">
        <f>O31</f>
        <v>270</v>
      </c>
      <c r="P33" s="28"/>
      <c r="Q33" s="33">
        <f>Q31</f>
        <v>0</v>
      </c>
      <c r="R33" s="7"/>
      <c r="S33" s="7"/>
      <c r="T33" s="7"/>
      <c r="U33" s="7"/>
    </row>
    <row r="34" spans="1:21" s="8" customFormat="1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7"/>
      <c r="S34" s="7"/>
      <c r="T34" s="7"/>
      <c r="U34" s="7"/>
    </row>
    <row r="35" spans="1:18" s="8" customFormat="1" ht="12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7"/>
    </row>
    <row r="36" spans="1:18" s="8" customFormat="1" ht="12" customHeight="1">
      <c r="A36" s="30" t="s">
        <v>29</v>
      </c>
      <c r="B36" s="30"/>
      <c r="C36" s="34">
        <v>0</v>
      </c>
      <c r="D36" s="28"/>
      <c r="E36" s="28">
        <v>396</v>
      </c>
      <c r="F36" s="28"/>
      <c r="G36" s="34">
        <v>0</v>
      </c>
      <c r="H36" s="28"/>
      <c r="I36" s="34">
        <v>0</v>
      </c>
      <c r="J36" s="28"/>
      <c r="K36" s="28">
        <f t="shared" si="0"/>
        <v>396</v>
      </c>
      <c r="L36" s="28"/>
      <c r="M36" s="28">
        <v>377</v>
      </c>
      <c r="N36" s="28"/>
      <c r="O36" s="34">
        <v>0</v>
      </c>
      <c r="P36" s="28"/>
      <c r="Q36" s="34">
        <v>19</v>
      </c>
      <c r="R36" s="9"/>
    </row>
    <row r="37" spans="1:18" s="8" customFormat="1" ht="12" customHeight="1">
      <c r="A37" s="28" t="s">
        <v>30</v>
      </c>
      <c r="B37" s="28"/>
      <c r="C37" s="40">
        <v>0</v>
      </c>
      <c r="D37" s="29"/>
      <c r="E37" s="29">
        <v>1268</v>
      </c>
      <c r="F37" s="29"/>
      <c r="G37" s="40">
        <v>452</v>
      </c>
      <c r="H37" s="29"/>
      <c r="I37" s="40">
        <v>0</v>
      </c>
      <c r="J37" s="28"/>
      <c r="K37" s="33">
        <f t="shared" si="0"/>
        <v>1720</v>
      </c>
      <c r="L37" s="29"/>
      <c r="M37" s="40">
        <v>1207</v>
      </c>
      <c r="N37" s="29"/>
      <c r="O37" s="40">
        <v>453</v>
      </c>
      <c r="P37" s="29"/>
      <c r="Q37" s="40">
        <v>60</v>
      </c>
      <c r="R37" s="9"/>
    </row>
    <row r="38" spans="1:18" s="8" customFormat="1" ht="12" customHeight="1">
      <c r="A38" s="28"/>
      <c r="B38" s="28"/>
      <c r="C38" s="43"/>
      <c r="D38" s="42"/>
      <c r="E38" s="44"/>
      <c r="F38" s="42"/>
      <c r="G38" s="43"/>
      <c r="H38" s="42"/>
      <c r="I38" s="43"/>
      <c r="J38" s="29"/>
      <c r="K38" s="28"/>
      <c r="L38" s="42"/>
      <c r="M38" s="43"/>
      <c r="N38" s="42"/>
      <c r="O38" s="43"/>
      <c r="P38" s="42"/>
      <c r="Q38" s="43"/>
      <c r="R38" s="9"/>
    </row>
    <row r="39" spans="1:21" s="8" customFormat="1" ht="12" customHeight="1">
      <c r="A39" s="30" t="s">
        <v>17</v>
      </c>
      <c r="B39" s="30"/>
      <c r="C39" s="33">
        <f>SUM(C36:C37)</f>
        <v>0</v>
      </c>
      <c r="D39" s="28"/>
      <c r="E39" s="33">
        <f>SUM(E36:E37)</f>
        <v>1664</v>
      </c>
      <c r="F39" s="28"/>
      <c r="G39" s="35">
        <f>G36+G37</f>
        <v>452</v>
      </c>
      <c r="H39" s="28"/>
      <c r="I39" s="35">
        <f>I36+I37</f>
        <v>0</v>
      </c>
      <c r="J39" s="28"/>
      <c r="K39" s="33">
        <f t="shared" si="0"/>
        <v>2116</v>
      </c>
      <c r="L39" s="28"/>
      <c r="M39" s="33">
        <f>SUM(M36:M37)</f>
        <v>1584</v>
      </c>
      <c r="N39" s="28"/>
      <c r="O39" s="33">
        <f>SUM(O36:O37)</f>
        <v>453</v>
      </c>
      <c r="P39" s="28"/>
      <c r="Q39" s="33">
        <f>SUM(Q36:Q37)</f>
        <v>79</v>
      </c>
      <c r="R39" s="9"/>
      <c r="S39" s="7"/>
      <c r="T39" s="7"/>
      <c r="U39" s="7"/>
    </row>
    <row r="40" spans="1:18" s="8" customFormat="1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7"/>
    </row>
    <row r="41" spans="1:21" s="8" customFormat="1" ht="12" customHeight="1">
      <c r="A41" s="30" t="s">
        <v>12</v>
      </c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7"/>
      <c r="S41" s="7"/>
      <c r="T41" s="7"/>
      <c r="U41" s="7"/>
    </row>
    <row r="42" spans="1:21" s="8" customFormat="1" ht="12" customHeight="1">
      <c r="A42" s="30" t="s">
        <v>31</v>
      </c>
      <c r="B42" s="30"/>
      <c r="C42" s="34">
        <v>0</v>
      </c>
      <c r="D42" s="28"/>
      <c r="E42" s="28">
        <v>10403</v>
      </c>
      <c r="F42" s="28"/>
      <c r="G42" s="34">
        <v>0</v>
      </c>
      <c r="H42" s="28"/>
      <c r="I42" s="34">
        <v>0</v>
      </c>
      <c r="J42" s="28"/>
      <c r="K42" s="28">
        <f t="shared" si="0"/>
        <v>10403</v>
      </c>
      <c r="L42" s="28"/>
      <c r="M42" s="34">
        <v>9908</v>
      </c>
      <c r="N42" s="28"/>
      <c r="O42" s="34">
        <v>0</v>
      </c>
      <c r="P42" s="28"/>
      <c r="Q42" s="34">
        <v>495</v>
      </c>
      <c r="R42" s="9"/>
      <c r="S42" s="7"/>
      <c r="T42" s="7"/>
      <c r="U42" s="7"/>
    </row>
    <row r="43" spans="1:18" s="8" customFormat="1" ht="12" customHeight="1">
      <c r="A43" s="30" t="s">
        <v>28</v>
      </c>
      <c r="B43" s="30"/>
      <c r="C43" s="34">
        <v>0</v>
      </c>
      <c r="D43" s="28"/>
      <c r="E43" s="34">
        <v>262986</v>
      </c>
      <c r="F43" s="28"/>
      <c r="G43" s="34">
        <v>0</v>
      </c>
      <c r="H43" s="28"/>
      <c r="I43" s="34">
        <v>0</v>
      </c>
      <c r="J43" s="28"/>
      <c r="K43" s="28">
        <f t="shared" si="0"/>
        <v>262986</v>
      </c>
      <c r="L43" s="28"/>
      <c r="M43" s="28">
        <v>217157</v>
      </c>
      <c r="N43" s="28"/>
      <c r="O43" s="34">
        <v>27637</v>
      </c>
      <c r="P43" s="28"/>
      <c r="Q43" s="34">
        <v>18192</v>
      </c>
      <c r="R43" s="9"/>
    </row>
    <row r="44" spans="1:18" s="8" customFormat="1" ht="12" customHeight="1">
      <c r="A44" s="30" t="s">
        <v>32</v>
      </c>
      <c r="B44" s="30"/>
      <c r="C44" s="40">
        <v>0</v>
      </c>
      <c r="D44" s="28"/>
      <c r="E44" s="40">
        <v>0</v>
      </c>
      <c r="F44" s="28"/>
      <c r="G44" s="40">
        <v>70131</v>
      </c>
      <c r="H44" s="28"/>
      <c r="I44" s="40">
        <v>24347</v>
      </c>
      <c r="J44" s="28"/>
      <c r="K44" s="28">
        <f t="shared" si="0"/>
        <v>94478</v>
      </c>
      <c r="L44" s="28"/>
      <c r="M44" s="29">
        <v>19964</v>
      </c>
      <c r="N44" s="28"/>
      <c r="O44" s="29">
        <v>74514</v>
      </c>
      <c r="P44" s="28"/>
      <c r="Q44" s="40">
        <v>0</v>
      </c>
      <c r="R44" s="9"/>
    </row>
    <row r="45" spans="1:17" s="8" customFormat="1" ht="12" customHeight="1">
      <c r="A45" s="23" t="s">
        <v>33</v>
      </c>
      <c r="B45" s="23"/>
      <c r="C45" s="23">
        <v>0</v>
      </c>
      <c r="D45" s="23"/>
      <c r="E45" s="23">
        <v>10378</v>
      </c>
      <c r="F45" s="23"/>
      <c r="G45" s="23">
        <v>0</v>
      </c>
      <c r="H45" s="23"/>
      <c r="I45" s="23">
        <v>27664</v>
      </c>
      <c r="J45" s="23"/>
      <c r="K45" s="28">
        <f t="shared" si="0"/>
        <v>38042</v>
      </c>
      <c r="L45" s="23"/>
      <c r="M45" s="23">
        <v>9884</v>
      </c>
      <c r="N45" s="23"/>
      <c r="O45" s="23">
        <v>27664</v>
      </c>
      <c r="P45" s="23"/>
      <c r="Q45" s="23">
        <v>494</v>
      </c>
    </row>
    <row r="46" spans="1:18" s="8" customFormat="1" ht="12" customHeight="1">
      <c r="A46" s="30" t="s">
        <v>34</v>
      </c>
      <c r="B46" s="30"/>
      <c r="C46" s="34">
        <v>0</v>
      </c>
      <c r="D46" s="28"/>
      <c r="E46" s="34">
        <v>25655</v>
      </c>
      <c r="F46" s="28"/>
      <c r="G46" s="34">
        <v>0</v>
      </c>
      <c r="H46" s="28"/>
      <c r="I46" s="34">
        <v>0</v>
      </c>
      <c r="J46" s="28"/>
      <c r="K46" s="45">
        <f t="shared" si="0"/>
        <v>25655</v>
      </c>
      <c r="L46" s="28" t="s">
        <v>9</v>
      </c>
      <c r="M46" s="34">
        <v>19675</v>
      </c>
      <c r="N46" s="28"/>
      <c r="O46" s="28">
        <v>0</v>
      </c>
      <c r="P46" s="28"/>
      <c r="Q46" s="34">
        <v>5980</v>
      </c>
      <c r="R46" s="9"/>
    </row>
    <row r="47" spans="1:18" s="8" customFormat="1" ht="12" customHeight="1">
      <c r="A47" s="30"/>
      <c r="B47" s="30"/>
      <c r="C47" s="36"/>
      <c r="D47" s="28"/>
      <c r="E47" s="36"/>
      <c r="F47" s="28"/>
      <c r="G47" s="36"/>
      <c r="H47" s="28"/>
      <c r="I47" s="36"/>
      <c r="J47" s="28"/>
      <c r="K47" s="28"/>
      <c r="L47" s="28"/>
      <c r="M47" s="32"/>
      <c r="N47" s="28"/>
      <c r="O47" s="32"/>
      <c r="P47" s="28"/>
      <c r="Q47" s="36"/>
      <c r="R47" s="9"/>
    </row>
    <row r="48" spans="1:18" s="8" customFormat="1" ht="12" customHeight="1">
      <c r="A48" s="30" t="s">
        <v>40</v>
      </c>
      <c r="B48" s="30"/>
      <c r="C48" s="33">
        <f>SUM(C42:C46)</f>
        <v>0</v>
      </c>
      <c r="D48" s="28"/>
      <c r="E48" s="35">
        <f>SUM(E42:E46)</f>
        <v>309422</v>
      </c>
      <c r="F48" s="28"/>
      <c r="G48" s="35">
        <f>SUM(G42:G46)</f>
        <v>70131</v>
      </c>
      <c r="H48" s="28"/>
      <c r="I48" s="35">
        <f>SUM(I42:I46)</f>
        <v>52011</v>
      </c>
      <c r="J48" s="28"/>
      <c r="K48" s="33">
        <f t="shared" si="0"/>
        <v>431564</v>
      </c>
      <c r="L48" s="28"/>
      <c r="M48" s="33">
        <f>SUM(M42:M46)</f>
        <v>276588</v>
      </c>
      <c r="N48" s="28"/>
      <c r="O48" s="33">
        <f>SUM(O42:O46)</f>
        <v>129815</v>
      </c>
      <c r="P48" s="28"/>
      <c r="Q48" s="33">
        <f>SUM(Q42:Q46)</f>
        <v>25161</v>
      </c>
      <c r="R48" s="7"/>
    </row>
    <row r="49" spans="1:18" s="8" customFormat="1" ht="12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7"/>
    </row>
    <row r="50" spans="1:18" s="8" customFormat="1" ht="12" customHeight="1">
      <c r="A50" s="28" t="s">
        <v>13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7"/>
    </row>
    <row r="51" spans="1:18" s="8" customFormat="1" ht="12" customHeight="1">
      <c r="A51" s="28" t="s">
        <v>51</v>
      </c>
      <c r="B51" s="28"/>
      <c r="C51" s="28">
        <v>0</v>
      </c>
      <c r="D51" s="28"/>
      <c r="E51" s="28">
        <v>571</v>
      </c>
      <c r="F51" s="28"/>
      <c r="G51" s="28">
        <v>0</v>
      </c>
      <c r="H51" s="28"/>
      <c r="I51" s="28">
        <v>0</v>
      </c>
      <c r="J51" s="28"/>
      <c r="K51" s="28">
        <f t="shared" si="0"/>
        <v>571</v>
      </c>
      <c r="L51" s="28"/>
      <c r="M51" s="28">
        <v>544</v>
      </c>
      <c r="N51" s="28"/>
      <c r="O51" s="28">
        <v>0</v>
      </c>
      <c r="P51" s="28"/>
      <c r="Q51" s="28">
        <v>27</v>
      </c>
      <c r="R51" s="7"/>
    </row>
    <row r="52" spans="1:18" s="8" customFormat="1" ht="12" customHeight="1">
      <c r="A52" s="28" t="s">
        <v>35</v>
      </c>
      <c r="B52" s="28"/>
      <c r="C52" s="34">
        <v>0</v>
      </c>
      <c r="D52" s="28"/>
      <c r="E52" s="28">
        <v>1728</v>
      </c>
      <c r="F52" s="28"/>
      <c r="G52" s="28">
        <v>0</v>
      </c>
      <c r="H52" s="28"/>
      <c r="I52" s="34">
        <v>0</v>
      </c>
      <c r="J52" s="28"/>
      <c r="K52" s="28">
        <f t="shared" si="0"/>
        <v>1728</v>
      </c>
      <c r="L52" s="28"/>
      <c r="M52" s="28">
        <v>1646</v>
      </c>
      <c r="N52" s="28"/>
      <c r="O52" s="28">
        <v>0</v>
      </c>
      <c r="P52" s="28"/>
      <c r="Q52" s="34">
        <v>82</v>
      </c>
      <c r="R52" s="9"/>
    </row>
    <row r="53" spans="1:18" s="8" customFormat="1" ht="12" customHeight="1">
      <c r="A53" s="28" t="s">
        <v>39</v>
      </c>
      <c r="B53" s="28"/>
      <c r="C53" s="34">
        <v>0</v>
      </c>
      <c r="D53" s="28"/>
      <c r="E53" s="28">
        <v>4518</v>
      </c>
      <c r="F53" s="28"/>
      <c r="G53" s="28">
        <v>0</v>
      </c>
      <c r="H53" s="28"/>
      <c r="I53" s="34">
        <v>0</v>
      </c>
      <c r="J53" s="28"/>
      <c r="K53" s="45">
        <f t="shared" si="0"/>
        <v>4518</v>
      </c>
      <c r="L53" s="28"/>
      <c r="M53" s="28">
        <v>4303</v>
      </c>
      <c r="N53" s="28"/>
      <c r="O53" s="28">
        <v>0</v>
      </c>
      <c r="P53" s="28"/>
      <c r="Q53" s="34">
        <v>215</v>
      </c>
      <c r="R53" s="9"/>
    </row>
    <row r="54" spans="1:18" s="8" customFormat="1" ht="12" customHeight="1">
      <c r="A54" s="28"/>
      <c r="B54" s="28"/>
      <c r="C54" s="36"/>
      <c r="D54" s="28"/>
      <c r="E54" s="32"/>
      <c r="F54" s="28"/>
      <c r="G54" s="36"/>
      <c r="H54" s="28"/>
      <c r="I54" s="36"/>
      <c r="J54" s="28"/>
      <c r="K54" s="28"/>
      <c r="L54" s="28"/>
      <c r="M54" s="32"/>
      <c r="N54" s="28"/>
      <c r="O54" s="36"/>
      <c r="P54" s="28"/>
      <c r="Q54" s="36"/>
      <c r="R54" s="9"/>
    </row>
    <row r="55" spans="1:18" s="8" customFormat="1" ht="12" customHeight="1">
      <c r="A55" s="30" t="s">
        <v>18</v>
      </c>
      <c r="B55" s="30"/>
      <c r="C55" s="33">
        <f>SUM(C51:C53)</f>
        <v>0</v>
      </c>
      <c r="D55" s="29"/>
      <c r="E55" s="33">
        <f>SUM(E51:E53)</f>
        <v>6817</v>
      </c>
      <c r="F55" s="29"/>
      <c r="G55" s="33">
        <f>SUM(G51:G53)</f>
        <v>0</v>
      </c>
      <c r="H55" s="29"/>
      <c r="I55" s="33">
        <f>SUM(I51:I53)</f>
        <v>0</v>
      </c>
      <c r="J55" s="28"/>
      <c r="K55" s="33">
        <f t="shared" si="0"/>
        <v>6817</v>
      </c>
      <c r="L55" s="28"/>
      <c r="M55" s="33">
        <f>SUM(M51:M53)</f>
        <v>6493</v>
      </c>
      <c r="N55" s="29"/>
      <c r="O55" s="33">
        <f>SUM(O51:O53)</f>
        <v>0</v>
      </c>
      <c r="P55" s="29"/>
      <c r="Q55" s="33">
        <f>SUM(Q51:Q53)</f>
        <v>324</v>
      </c>
      <c r="R55" s="9"/>
    </row>
    <row r="56" spans="1:17" s="8" customFormat="1" ht="12" customHeight="1">
      <c r="A56" s="30"/>
      <c r="B56" s="30"/>
      <c r="C56" s="23"/>
      <c r="D56" s="23"/>
      <c r="E56" s="23"/>
      <c r="F56" s="23"/>
      <c r="G56" s="23"/>
      <c r="H56" s="23"/>
      <c r="I56" s="23"/>
      <c r="J56" s="23"/>
      <c r="K56" s="28"/>
      <c r="L56" s="23"/>
      <c r="M56" s="23"/>
      <c r="N56" s="23"/>
      <c r="O56" s="23"/>
      <c r="P56" s="23"/>
      <c r="Q56" s="23"/>
    </row>
    <row r="57" spans="1:17" s="8" customFormat="1" ht="12" customHeight="1">
      <c r="A57" s="30" t="s">
        <v>14</v>
      </c>
      <c r="B57" s="30"/>
      <c r="C57" s="23"/>
      <c r="D57" s="23"/>
      <c r="E57" s="23"/>
      <c r="F57" s="23"/>
      <c r="G57" s="23"/>
      <c r="H57" s="23"/>
      <c r="I57" s="23"/>
      <c r="J57" s="23"/>
      <c r="K57" s="28"/>
      <c r="L57" s="23"/>
      <c r="M57" s="23"/>
      <c r="N57" s="23"/>
      <c r="O57" s="23"/>
      <c r="P57" s="23"/>
      <c r="Q57" s="23"/>
    </row>
    <row r="58" spans="1:17" s="8" customFormat="1" ht="12" customHeight="1">
      <c r="A58" s="30" t="s">
        <v>56</v>
      </c>
      <c r="B58" s="30"/>
      <c r="C58" s="23">
        <v>109963</v>
      </c>
      <c r="D58" s="23"/>
      <c r="E58" s="23">
        <v>0</v>
      </c>
      <c r="F58" s="23"/>
      <c r="G58" s="23">
        <v>0</v>
      </c>
      <c r="H58" s="23"/>
      <c r="I58" s="23">
        <v>2</v>
      </c>
      <c r="J58" s="23"/>
      <c r="K58" s="29">
        <f t="shared" si="0"/>
        <v>109965</v>
      </c>
      <c r="L58" s="23"/>
      <c r="M58" s="23">
        <v>0</v>
      </c>
      <c r="N58" s="23"/>
      <c r="O58" s="23">
        <f>2+109963</f>
        <v>109965</v>
      </c>
      <c r="P58" s="23"/>
      <c r="Q58" s="23">
        <v>0</v>
      </c>
    </row>
    <row r="59" spans="1:17" s="8" customFormat="1" ht="12" customHeight="1">
      <c r="A59" s="30" t="s">
        <v>57</v>
      </c>
      <c r="B59" s="30"/>
      <c r="C59" s="23">
        <v>-4201</v>
      </c>
      <c r="D59" s="23"/>
      <c r="E59" s="23">
        <v>0</v>
      </c>
      <c r="F59" s="23"/>
      <c r="G59" s="23">
        <v>0</v>
      </c>
      <c r="H59" s="23"/>
      <c r="I59" s="23">
        <v>0</v>
      </c>
      <c r="J59" s="23"/>
      <c r="K59" s="29">
        <f t="shared" si="0"/>
        <v>-4201</v>
      </c>
      <c r="L59" s="23"/>
      <c r="M59" s="23">
        <v>0</v>
      </c>
      <c r="N59" s="23"/>
      <c r="O59" s="23">
        <v>-4201</v>
      </c>
      <c r="P59" s="23"/>
      <c r="Q59" s="23">
        <v>0</v>
      </c>
    </row>
    <row r="60" spans="1:18" s="8" customFormat="1" ht="12" customHeight="1">
      <c r="A60" s="30" t="s">
        <v>42</v>
      </c>
      <c r="B60" s="30"/>
      <c r="C60" s="34">
        <v>0</v>
      </c>
      <c r="D60" s="28"/>
      <c r="E60" s="34">
        <v>0</v>
      </c>
      <c r="F60" s="28"/>
      <c r="G60" s="34">
        <v>0</v>
      </c>
      <c r="H60" s="28"/>
      <c r="I60" s="34">
        <v>149856</v>
      </c>
      <c r="J60" s="28"/>
      <c r="K60" s="33">
        <f t="shared" si="0"/>
        <v>149856</v>
      </c>
      <c r="L60" s="28"/>
      <c r="M60" s="28">
        <v>0</v>
      </c>
      <c r="N60" s="28"/>
      <c r="O60" s="34">
        <v>149856</v>
      </c>
      <c r="P60" s="28"/>
      <c r="Q60" s="34">
        <v>0</v>
      </c>
      <c r="R60" s="9"/>
    </row>
    <row r="61" spans="1:18" s="8" customFormat="1" ht="12" customHeight="1">
      <c r="A61" s="30"/>
      <c r="B61" s="30"/>
      <c r="C61" s="36"/>
      <c r="D61" s="28"/>
      <c r="E61" s="36"/>
      <c r="F61" s="28"/>
      <c r="G61" s="36"/>
      <c r="H61" s="28"/>
      <c r="I61" s="36"/>
      <c r="J61" s="28"/>
      <c r="K61" s="28"/>
      <c r="L61" s="28"/>
      <c r="M61" s="36"/>
      <c r="N61" s="29"/>
      <c r="O61" s="36"/>
      <c r="P61" s="29"/>
      <c r="Q61" s="36"/>
      <c r="R61" s="9"/>
    </row>
    <row r="62" spans="1:18" s="8" customFormat="1" ht="12" customHeight="1">
      <c r="A62" s="30" t="s">
        <v>19</v>
      </c>
      <c r="B62" s="30"/>
      <c r="C62" s="33">
        <f>SUM(C58:C60)</f>
        <v>105762</v>
      </c>
      <c r="D62" s="28"/>
      <c r="E62" s="33">
        <f>SUM(E58:E60)</f>
        <v>0</v>
      </c>
      <c r="F62" s="28"/>
      <c r="G62" s="33">
        <f>SUM(G58:G60)</f>
        <v>0</v>
      </c>
      <c r="H62" s="28"/>
      <c r="I62" s="33">
        <f>SUM(I58:I60)</f>
        <v>149858</v>
      </c>
      <c r="J62" s="28"/>
      <c r="K62" s="33">
        <f t="shared" si="0"/>
        <v>255620</v>
      </c>
      <c r="L62" s="28"/>
      <c r="M62" s="33">
        <f>SUM(M58:M60)</f>
        <v>0</v>
      </c>
      <c r="N62" s="29"/>
      <c r="O62" s="33">
        <f>SUM(O58:O60)</f>
        <v>255620</v>
      </c>
      <c r="P62" s="29"/>
      <c r="Q62" s="33">
        <f>SUM(Q58:Q60)</f>
        <v>0</v>
      </c>
      <c r="R62" s="9"/>
    </row>
    <row r="63" spans="1:18" s="8" customFormat="1" ht="12" customHeight="1">
      <c r="A63" s="30"/>
      <c r="B63" s="30"/>
      <c r="C63" s="34"/>
      <c r="D63" s="28"/>
      <c r="E63" s="34"/>
      <c r="F63" s="28"/>
      <c r="G63" s="34"/>
      <c r="H63" s="28"/>
      <c r="I63" s="34"/>
      <c r="J63" s="28"/>
      <c r="K63" s="28"/>
      <c r="L63" s="28"/>
      <c r="M63" s="34"/>
      <c r="N63" s="28"/>
      <c r="O63" s="34"/>
      <c r="P63" s="28"/>
      <c r="Q63" s="34"/>
      <c r="R63" s="9"/>
    </row>
    <row r="64" spans="1:18" s="8" customFormat="1" ht="12" customHeight="1">
      <c r="A64" s="30" t="s">
        <v>10</v>
      </c>
      <c r="B64" s="30"/>
      <c r="C64" s="40">
        <v>75781</v>
      </c>
      <c r="D64" s="28"/>
      <c r="E64" s="40">
        <v>5747393</v>
      </c>
      <c r="F64" s="28"/>
      <c r="G64" s="40">
        <v>73393</v>
      </c>
      <c r="H64" s="28"/>
      <c r="I64" s="40">
        <v>500</v>
      </c>
      <c r="J64" s="28"/>
      <c r="K64" s="33">
        <f t="shared" si="0"/>
        <v>5897067</v>
      </c>
      <c r="L64" s="28"/>
      <c r="M64" s="40">
        <v>0</v>
      </c>
      <c r="N64" s="28"/>
      <c r="O64" s="40">
        <v>5888912</v>
      </c>
      <c r="P64" s="28"/>
      <c r="Q64" s="40">
        <v>8155</v>
      </c>
      <c r="R64" s="9"/>
    </row>
    <row r="65" spans="1:18" s="8" customFormat="1" ht="12" customHeight="1">
      <c r="A65" s="30"/>
      <c r="B65" s="30"/>
      <c r="C65" s="36"/>
      <c r="D65" s="28"/>
      <c r="E65" s="36"/>
      <c r="F65" s="28"/>
      <c r="G65" s="36"/>
      <c r="H65" s="28"/>
      <c r="I65" s="36"/>
      <c r="J65" s="28"/>
      <c r="K65" s="28"/>
      <c r="L65" s="28"/>
      <c r="M65" s="36"/>
      <c r="N65" s="28"/>
      <c r="O65" s="36"/>
      <c r="P65" s="28"/>
      <c r="Q65" s="36"/>
      <c r="R65" s="9"/>
    </row>
    <row r="66" spans="1:18" s="8" customFormat="1" ht="12" customHeight="1">
      <c r="A66" s="30" t="s">
        <v>50</v>
      </c>
      <c r="B66" s="30"/>
      <c r="C66" s="33">
        <f aca="true" t="shared" si="1" ref="C66:I66">SUM(C64,C62,C55,C48,C39,C33,C28)</f>
        <v>678538</v>
      </c>
      <c r="D66" s="29">
        <f t="shared" si="1"/>
        <v>0</v>
      </c>
      <c r="E66" s="33">
        <f t="shared" si="1"/>
        <v>6622740</v>
      </c>
      <c r="F66" s="29">
        <f t="shared" si="1"/>
        <v>0</v>
      </c>
      <c r="G66" s="33">
        <f t="shared" si="1"/>
        <v>239539</v>
      </c>
      <c r="H66" s="29">
        <f t="shared" si="1"/>
        <v>0</v>
      </c>
      <c r="I66" s="33">
        <f t="shared" si="1"/>
        <v>598358</v>
      </c>
      <c r="J66" s="29"/>
      <c r="K66" s="33">
        <f t="shared" si="0"/>
        <v>8139175</v>
      </c>
      <c r="L66" s="28"/>
      <c r="M66" s="33">
        <f>SUM(M64,M62,M55,M48,M39,M33,M28)</f>
        <v>907114</v>
      </c>
      <c r="N66" s="29">
        <f>SUM(N64,N62,N55,N48,N39,N33,N28)</f>
        <v>0</v>
      </c>
      <c r="O66" s="33">
        <f>SUM(O64,O62,O55,O48,O39,O33,O28)</f>
        <v>7154711</v>
      </c>
      <c r="P66" s="29">
        <f>SUM(P64,P62,P55,P48,P39,P33,P28)</f>
        <v>0</v>
      </c>
      <c r="Q66" s="33">
        <f>SUM(Q64,Q62,Q55,Q48,Q39,Q33,Q28)</f>
        <v>77350</v>
      </c>
      <c r="R66" s="7"/>
    </row>
    <row r="67" spans="1:18" s="8" customFormat="1" ht="12" customHeight="1">
      <c r="A67" s="30"/>
      <c r="B67" s="30"/>
      <c r="C67" s="29"/>
      <c r="D67" s="29"/>
      <c r="E67" s="29"/>
      <c r="F67" s="29"/>
      <c r="G67" s="29"/>
      <c r="H67" s="29"/>
      <c r="I67" s="29"/>
      <c r="J67" s="29"/>
      <c r="K67" s="29"/>
      <c r="L67" s="28"/>
      <c r="M67" s="29"/>
      <c r="N67" s="29"/>
      <c r="O67" s="29"/>
      <c r="P67" s="29"/>
      <c r="Q67" s="29"/>
      <c r="R67" s="7"/>
    </row>
    <row r="68" spans="1:18" s="8" customFormat="1" ht="12" customHeight="1">
      <c r="A68" s="30" t="s">
        <v>52</v>
      </c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28"/>
      <c r="M68" s="29"/>
      <c r="N68" s="29"/>
      <c r="O68" s="29"/>
      <c r="P68" s="29"/>
      <c r="Q68" s="29"/>
      <c r="R68" s="7"/>
    </row>
    <row r="69" spans="1:18" s="8" customFormat="1" ht="12" customHeight="1">
      <c r="A69" s="30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8"/>
      <c r="M69" s="29"/>
      <c r="N69" s="29"/>
      <c r="O69" s="29"/>
      <c r="P69" s="29"/>
      <c r="Q69" s="29"/>
      <c r="R69" s="7"/>
    </row>
    <row r="70" spans="1:18" s="8" customFormat="1" ht="12" customHeight="1">
      <c r="A70" s="30" t="s">
        <v>53</v>
      </c>
      <c r="B70" s="30"/>
      <c r="C70" s="45">
        <f>C66</f>
        <v>678538</v>
      </c>
      <c r="D70" s="29"/>
      <c r="E70" s="45">
        <f>E66</f>
        <v>6622740</v>
      </c>
      <c r="F70" s="29"/>
      <c r="G70" s="45">
        <f>G66</f>
        <v>239539</v>
      </c>
      <c r="H70" s="29"/>
      <c r="I70" s="45">
        <f>I66</f>
        <v>598358</v>
      </c>
      <c r="J70" s="29"/>
      <c r="K70" s="45">
        <f t="shared" si="0"/>
        <v>8139175</v>
      </c>
      <c r="L70" s="28"/>
      <c r="M70" s="45">
        <f>M66</f>
        <v>907114</v>
      </c>
      <c r="N70" s="29"/>
      <c r="O70" s="45">
        <f>O66</f>
        <v>7154711</v>
      </c>
      <c r="P70" s="29"/>
      <c r="Q70" s="45">
        <f>Q66</f>
        <v>77350</v>
      </c>
      <c r="R70" s="7"/>
    </row>
    <row r="71" spans="1:18" s="8" customFormat="1" ht="12" customHeight="1">
      <c r="A71" s="30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8"/>
      <c r="M71" s="29"/>
      <c r="N71" s="29"/>
      <c r="O71" s="29"/>
      <c r="P71" s="29"/>
      <c r="Q71" s="29"/>
      <c r="R71" s="7"/>
    </row>
    <row r="72" spans="1:18" s="8" customFormat="1" ht="12" customHeight="1">
      <c r="A72" s="28" t="s">
        <v>15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7"/>
    </row>
    <row r="73" spans="1:18" s="8" customFormat="1" ht="12" customHeight="1">
      <c r="A73" s="30" t="s">
        <v>36</v>
      </c>
      <c r="B73" s="28"/>
      <c r="C73" s="28">
        <v>0</v>
      </c>
      <c r="D73" s="28"/>
      <c r="E73" s="28">
        <v>0</v>
      </c>
      <c r="F73" s="28"/>
      <c r="G73" s="28">
        <v>0</v>
      </c>
      <c r="H73" s="28"/>
      <c r="I73" s="28">
        <v>2344698</v>
      </c>
      <c r="J73" s="28"/>
      <c r="K73" s="29">
        <f t="shared" si="0"/>
        <v>2344698</v>
      </c>
      <c r="L73" s="28"/>
      <c r="M73" s="28">
        <f>22952+280116</f>
        <v>303068</v>
      </c>
      <c r="N73" s="28"/>
      <c r="O73" s="28">
        <f>-22952+2064582</f>
        <v>2041630</v>
      </c>
      <c r="P73" s="28"/>
      <c r="Q73" s="28">
        <v>0</v>
      </c>
      <c r="R73" s="7"/>
    </row>
    <row r="74" spans="1:18" s="8" customFormat="1" ht="12" customHeight="1">
      <c r="A74" s="30" t="s">
        <v>43</v>
      </c>
      <c r="B74" s="30"/>
      <c r="C74" s="34">
        <v>0</v>
      </c>
      <c r="D74" s="28"/>
      <c r="E74" s="34">
        <v>0</v>
      </c>
      <c r="F74" s="28"/>
      <c r="G74" s="34">
        <v>0</v>
      </c>
      <c r="H74" s="28"/>
      <c r="I74" s="28">
        <v>133042</v>
      </c>
      <c r="J74" s="28"/>
      <c r="K74" s="29">
        <f t="shared" si="0"/>
        <v>133042</v>
      </c>
      <c r="L74" s="28"/>
      <c r="M74" s="28">
        <v>0</v>
      </c>
      <c r="N74" s="28"/>
      <c r="O74" s="28">
        <v>133042</v>
      </c>
      <c r="P74" s="28"/>
      <c r="Q74" s="34">
        <v>0</v>
      </c>
      <c r="R74" s="9"/>
    </row>
    <row r="75" spans="1:18" s="8" customFormat="1" ht="12" customHeight="1">
      <c r="A75" s="30" t="s">
        <v>44</v>
      </c>
      <c r="B75" s="30"/>
      <c r="C75" s="34">
        <v>0</v>
      </c>
      <c r="D75" s="28"/>
      <c r="E75" s="34">
        <v>0</v>
      </c>
      <c r="F75" s="28"/>
      <c r="G75" s="34">
        <v>0</v>
      </c>
      <c r="H75" s="28"/>
      <c r="I75" s="28">
        <v>4124</v>
      </c>
      <c r="J75" s="28"/>
      <c r="K75" s="45">
        <f t="shared" si="0"/>
        <v>4124</v>
      </c>
      <c r="L75" s="28"/>
      <c r="M75" s="28">
        <v>0</v>
      </c>
      <c r="N75" s="28"/>
      <c r="O75" s="28">
        <v>4124</v>
      </c>
      <c r="P75" s="28"/>
      <c r="Q75" s="34">
        <v>0</v>
      </c>
      <c r="R75" s="9"/>
    </row>
    <row r="76" spans="1:18" s="8" customFormat="1" ht="12" customHeight="1">
      <c r="A76" s="30" t="s">
        <v>20</v>
      </c>
      <c r="B76" s="30"/>
      <c r="C76" s="46">
        <f>SUM(C73:C75)</f>
        <v>0</v>
      </c>
      <c r="D76" s="28"/>
      <c r="E76" s="46">
        <f>SUM(E73:E75)</f>
        <v>0</v>
      </c>
      <c r="F76" s="28"/>
      <c r="G76" s="46">
        <f>SUM(G73:G75)</f>
        <v>0</v>
      </c>
      <c r="H76" s="28"/>
      <c r="I76" s="46">
        <f>SUM(I73:I75)</f>
        <v>2481864</v>
      </c>
      <c r="J76" s="29"/>
      <c r="K76" s="33">
        <f t="shared" si="0"/>
        <v>2481864</v>
      </c>
      <c r="L76" s="28"/>
      <c r="M76" s="46">
        <f>SUM(M73:M75)</f>
        <v>303068</v>
      </c>
      <c r="N76" s="28"/>
      <c r="O76" s="46">
        <f>SUM(O73:O75)</f>
        <v>2178796</v>
      </c>
      <c r="P76" s="28"/>
      <c r="Q76" s="46">
        <f>SUM(Q73:Q75)</f>
        <v>0</v>
      </c>
      <c r="R76" s="9"/>
    </row>
    <row r="77" spans="1:18" s="8" customFormat="1" ht="12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7"/>
    </row>
    <row r="78" spans="1:18" s="8" customFormat="1" ht="12" customHeight="1" thickBot="1">
      <c r="A78" s="30" t="s">
        <v>21</v>
      </c>
      <c r="B78" s="30"/>
      <c r="C78" s="37">
        <f>C70+C76</f>
        <v>678538</v>
      </c>
      <c r="D78" s="28"/>
      <c r="E78" s="37">
        <f>E70+E76</f>
        <v>6622740</v>
      </c>
      <c r="F78" s="28"/>
      <c r="G78" s="37">
        <f>G70+G76</f>
        <v>239539</v>
      </c>
      <c r="H78" s="28"/>
      <c r="I78" s="37">
        <f>I70+I76</f>
        <v>3080222</v>
      </c>
      <c r="J78" s="28"/>
      <c r="K78" s="37">
        <f t="shared" si="0"/>
        <v>10621039</v>
      </c>
      <c r="L78" s="28"/>
      <c r="M78" s="37">
        <f>M70+M76</f>
        <v>1210182</v>
      </c>
      <c r="N78" s="28"/>
      <c r="O78" s="37">
        <f>O70+O76</f>
        <v>9333507</v>
      </c>
      <c r="P78" s="28"/>
      <c r="Q78" s="37">
        <f>Q70+Q76</f>
        <v>77350</v>
      </c>
      <c r="R78" s="7"/>
    </row>
    <row r="79" spans="1:18" s="8" customFormat="1" ht="12" customHeight="1" thickTop="1">
      <c r="A79" s="28"/>
      <c r="B79" s="28"/>
      <c r="C79" s="29"/>
      <c r="D79" s="28"/>
      <c r="E79" s="29"/>
      <c r="F79" s="28"/>
      <c r="G79" s="29"/>
      <c r="H79" s="28"/>
      <c r="I79" s="29"/>
      <c r="J79" s="28"/>
      <c r="K79" s="29"/>
      <c r="L79" s="28"/>
      <c r="M79" s="29"/>
      <c r="N79" s="28"/>
      <c r="O79" s="29"/>
      <c r="P79" s="28"/>
      <c r="Q79" s="29"/>
      <c r="R79" s="7"/>
    </row>
    <row r="80" spans="1:18" s="8" customFormat="1" ht="12" customHeight="1">
      <c r="A80" s="7"/>
      <c r="B80" s="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7"/>
    </row>
    <row r="81" spans="1:18" s="8" customFormat="1" ht="12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8" customFormat="1" ht="12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8" customFormat="1" ht="12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s="8" customFormat="1" ht="12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8" customFormat="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8" customFormat="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</sheetData>
  <sheetProtection/>
  <mergeCells count="5">
    <mergeCell ref="C4:G4"/>
    <mergeCell ref="C3:Q3"/>
    <mergeCell ref="C5:Q5"/>
    <mergeCell ref="C6:Q6"/>
    <mergeCell ref="A1:A10"/>
  </mergeCells>
  <conditionalFormatting sqref="K1:K2 K4 K7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78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87" r:id="rId2"/>
  <headerFooter alignWithMargins="0">
    <oddFooter>&amp;R&amp;"Goudy Old Style,Regular"Page &amp;P of 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2011-08-19T13:04:41Z</cp:lastPrinted>
  <dcterms:created xsi:type="dcterms:W3CDTF">2002-11-21T21:49:29Z</dcterms:created>
  <dcterms:modified xsi:type="dcterms:W3CDTF">2011-09-29T14:46:36Z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